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80" windowWidth="16605" windowHeight="7455" firstSheet="2" activeTab="2"/>
  </bookViews>
  <sheets>
    <sheet name="使用方法" sheetId="43" state="hidden" r:id="rId1"/>
    <sheet name="有形固定資産" sheetId="7" state="hidden" r:id="rId2"/>
    <sheet name="増減の明細" sheetId="8" r:id="rId3"/>
    <sheet name="基金" sheetId="9" r:id="rId4"/>
    <sheet name="貸付金" sheetId="10" r:id="rId5"/>
    <sheet name="未収金及び長期延滞債権" sheetId="11" r:id="rId6"/>
    <sheet name="別紙）地方債明細算出シート" sheetId="42" state="hidden" r:id="rId7"/>
    <sheet name="地方債（借入先別）" sheetId="12" r:id="rId8"/>
    <sheet name="地方債（利率別など）" sheetId="13" r:id="rId9"/>
    <sheet name="引当金" sheetId="14" r:id="rId10"/>
    <sheet name="補助金" sheetId="15" r:id="rId11"/>
    <sheet name="財源明細" sheetId="16" r:id="rId12"/>
    <sheet name="財源情報明細" sheetId="17" r:id="rId13"/>
    <sheet name="資金明細" sheetId="18" r:id="rId14"/>
    <sheet name="有形固定資産の明細" sheetId="44" r:id="rId15"/>
    <sheet name="行政コスト計算書に係る行政目的別の明細" sheetId="45" r:id="rId16"/>
  </sheets>
  <definedNames>
    <definedName name="_xlnm.Print_Area" localSheetId="9">引当金!$A$1:$H$12</definedName>
    <definedName name="_xlnm.Print_Area" localSheetId="3">基金!$B$1:$L$11</definedName>
    <definedName name="_xlnm.Print_Area" localSheetId="15">行政コスト計算書に係る行政目的別の明細!$A$1:$O$38</definedName>
    <definedName name="_xlnm.Print_Area" localSheetId="12">財源情報明細!$B$1:$I$14</definedName>
    <definedName name="_xlnm.Print_Area" localSheetId="11">財源明細!$A$1:$G$37</definedName>
    <definedName name="_xlnm.Print_Area" localSheetId="2">増減の明細!$B$1:$N$40</definedName>
    <definedName name="_xlnm.Print_Area" localSheetId="4">貸付金!$B$1:$I$16</definedName>
    <definedName name="_xlnm.Print_Area" localSheetId="7">'地方債（借入先別）'!$A$1:$M$21</definedName>
    <definedName name="_xlnm.Print_Area" localSheetId="8">'地方債（利率別など）'!$B$1:$M$20</definedName>
    <definedName name="_xlnm.Print_Area" localSheetId="6">'別紙）地方債明細算出シート'!$A$2:$Z$83</definedName>
    <definedName name="_xlnm.Print_Area" localSheetId="10">補助金!$A$1:$H$14</definedName>
    <definedName name="_xlnm.Print_Area" localSheetId="5">未収金及び長期延滞債権!$B$1:$I$19</definedName>
    <definedName name="_xlnm.Print_Area" localSheetId="1">有形固定資産!$A$1:$T$50</definedName>
    <definedName name="_xlnm.Print_Area" localSheetId="14">有形固定資産の明細!$A$1:$J$46</definedName>
    <definedName name="_xlnm.Print_Titles" localSheetId="6">'別紙）地方債明細算出シート'!$5:$7</definedName>
  </definedNames>
  <calcPr calcId="145621"/>
</workbook>
</file>

<file path=xl/calcChain.xml><?xml version="1.0" encoding="utf-8"?>
<calcChain xmlns="http://schemas.openxmlformats.org/spreadsheetml/2006/main">
  <c r="F35" i="16" l="1"/>
  <c r="H10" i="10" l="1"/>
  <c r="H13" i="10"/>
  <c r="H12" i="10"/>
  <c r="H11" i="10"/>
  <c r="H9" i="10"/>
  <c r="H6" i="10"/>
  <c r="L9" i="8" l="1"/>
  <c r="K9" i="8"/>
  <c r="J9" i="8"/>
  <c r="H9" i="8"/>
  <c r="G9" i="8"/>
  <c r="F9" i="8"/>
  <c r="E9" i="8"/>
  <c r="D9" i="8"/>
  <c r="H9" i="17" l="1"/>
  <c r="D9" i="17"/>
  <c r="G8" i="17"/>
  <c r="G7" i="17"/>
  <c r="G6" i="17"/>
  <c r="F27" i="16"/>
  <c r="F24" i="16"/>
  <c r="F28" i="16" s="1"/>
  <c r="F29" i="16" s="1"/>
  <c r="F21" i="16"/>
  <c r="G6" i="14" l="1"/>
  <c r="G5" i="14"/>
  <c r="F7" i="14"/>
  <c r="E7" i="14"/>
  <c r="D7" i="14"/>
  <c r="C7" i="14"/>
  <c r="G7" i="14" l="1"/>
  <c r="E5" i="42"/>
  <c r="E510" i="42"/>
  <c r="E509" i="42"/>
  <c r="E512" i="42"/>
  <c r="E511" i="42"/>
  <c r="E578" i="42"/>
  <c r="E577" i="42"/>
  <c r="E576" i="42"/>
  <c r="E575" i="42"/>
  <c r="E574" i="42"/>
  <c r="E573" i="42"/>
  <c r="E572" i="42"/>
  <c r="E571" i="42"/>
  <c r="E570" i="42"/>
  <c r="E569" i="42"/>
  <c r="E568" i="42"/>
  <c r="E567" i="42"/>
  <c r="E566" i="42"/>
  <c r="E565" i="42"/>
  <c r="E564" i="42"/>
  <c r="E563" i="42"/>
  <c r="E562" i="42"/>
  <c r="E561" i="42"/>
  <c r="E560" i="42"/>
  <c r="E559" i="42"/>
  <c r="E558" i="42"/>
  <c r="E557" i="42"/>
  <c r="E556" i="42"/>
  <c r="E555" i="42"/>
  <c r="E554" i="42"/>
  <c r="E553" i="42"/>
  <c r="E552" i="42"/>
  <c r="E551" i="42"/>
  <c r="E550" i="42"/>
  <c r="E549" i="42"/>
  <c r="E548" i="42"/>
  <c r="E547" i="42"/>
  <c r="E546" i="42"/>
  <c r="E545" i="42"/>
  <c r="E544" i="42"/>
  <c r="E543" i="42"/>
  <c r="E542" i="42"/>
  <c r="E541" i="42"/>
  <c r="E540" i="42"/>
  <c r="E539" i="42"/>
  <c r="E538" i="42"/>
  <c r="E537" i="42"/>
  <c r="E536" i="42"/>
  <c r="E535" i="42"/>
  <c r="E534" i="42"/>
  <c r="E533" i="42"/>
  <c r="E532" i="42"/>
  <c r="E531" i="42"/>
  <c r="E530" i="42"/>
  <c r="E529" i="42"/>
  <c r="E528" i="42"/>
  <c r="E527" i="42"/>
  <c r="E526" i="42"/>
  <c r="E525" i="42"/>
  <c r="E524" i="42"/>
  <c r="E523" i="42"/>
  <c r="E522" i="42"/>
  <c r="E521" i="42"/>
  <c r="E520" i="42"/>
  <c r="E519" i="42"/>
  <c r="E518" i="42"/>
  <c r="E517" i="42"/>
  <c r="E516" i="42"/>
  <c r="E515" i="42"/>
  <c r="E514" i="42"/>
  <c r="E513" i="42"/>
  <c r="Z504" i="42" l="1"/>
  <c r="Y504" i="42"/>
  <c r="X504" i="42"/>
  <c r="W504" i="42"/>
  <c r="V504" i="42"/>
  <c r="U504" i="42"/>
  <c r="T504" i="42"/>
  <c r="S504" i="42"/>
  <c r="R504" i="42"/>
  <c r="Q504" i="42"/>
  <c r="P504" i="42"/>
  <c r="O504" i="42"/>
  <c r="N504" i="42"/>
  <c r="M504" i="42"/>
  <c r="L504" i="42"/>
  <c r="K504" i="42"/>
  <c r="J504" i="42"/>
  <c r="I504" i="42"/>
  <c r="H504" i="42"/>
  <c r="G504" i="42"/>
  <c r="F504" i="42"/>
  <c r="D578" i="42"/>
  <c r="D577" i="42"/>
  <c r="D576" i="42"/>
  <c r="D575" i="42"/>
  <c r="D574" i="42"/>
  <c r="D573" i="42"/>
  <c r="D571" i="42"/>
  <c r="D570" i="42"/>
  <c r="D569" i="42"/>
  <c r="D568" i="42"/>
  <c r="D567" i="42"/>
  <c r="D566" i="42"/>
  <c r="D565" i="42"/>
  <c r="D564" i="42"/>
  <c r="D563" i="42"/>
  <c r="D562" i="42"/>
  <c r="D561" i="42"/>
  <c r="D560" i="42"/>
  <c r="D559" i="42"/>
  <c r="D557" i="42"/>
  <c r="D556" i="42"/>
  <c r="D555" i="42"/>
  <c r="D550" i="42"/>
  <c r="D549" i="42"/>
  <c r="D548" i="42"/>
  <c r="D547" i="42"/>
  <c r="D542" i="42"/>
  <c r="D541" i="42"/>
  <c r="D536" i="42"/>
  <c r="D535" i="42"/>
  <c r="D534" i="42"/>
  <c r="D531" i="42"/>
  <c r="D529" i="42"/>
  <c r="D528" i="42"/>
  <c r="D527" i="42"/>
  <c r="D526" i="42"/>
  <c r="D525" i="42"/>
  <c r="D524" i="42"/>
  <c r="D522" i="42"/>
  <c r="D521" i="42"/>
  <c r="D520" i="42"/>
  <c r="D519" i="42"/>
  <c r="D518" i="42"/>
  <c r="D517" i="42"/>
  <c r="D515" i="42"/>
  <c r="D514" i="42"/>
  <c r="D513" i="42"/>
  <c r="D512" i="42"/>
  <c r="D511" i="42"/>
  <c r="D510" i="42"/>
  <c r="E503" i="42" l="1"/>
  <c r="AC503" i="42" s="1"/>
  <c r="E502" i="42"/>
  <c r="AC502" i="42" s="1"/>
  <c r="E501" i="42"/>
  <c r="AC501" i="42" s="1"/>
  <c r="E500" i="42"/>
  <c r="AC500" i="42" s="1"/>
  <c r="E499" i="42"/>
  <c r="AC499" i="42" s="1"/>
  <c r="E498" i="42"/>
  <c r="AC498" i="42" s="1"/>
  <c r="E497" i="42"/>
  <c r="AC497" i="42" s="1"/>
  <c r="E496" i="42"/>
  <c r="AC496" i="42" s="1"/>
  <c r="E495" i="42"/>
  <c r="AC495" i="42" s="1"/>
  <c r="E494" i="42"/>
  <c r="AC494" i="42" s="1"/>
  <c r="E493" i="42"/>
  <c r="AC493" i="42" s="1"/>
  <c r="E492" i="42"/>
  <c r="AC492" i="42" s="1"/>
  <c r="E491" i="42"/>
  <c r="AC491" i="42" s="1"/>
  <c r="E490" i="42"/>
  <c r="E489" i="42"/>
  <c r="AC489" i="42" s="1"/>
  <c r="E488" i="42"/>
  <c r="AC488" i="42" s="1"/>
  <c r="E487" i="42"/>
  <c r="AC487" i="42" s="1"/>
  <c r="E486" i="42"/>
  <c r="AC486" i="42" s="1"/>
  <c r="E485" i="42"/>
  <c r="AC485" i="42" s="1"/>
  <c r="E484" i="42"/>
  <c r="AC484" i="42" s="1"/>
  <c r="E483" i="42"/>
  <c r="AC483" i="42" s="1"/>
  <c r="E482" i="42"/>
  <c r="AC482" i="42" s="1"/>
  <c r="E481" i="42"/>
  <c r="AC481" i="42" s="1"/>
  <c r="E480" i="42"/>
  <c r="AC480" i="42" s="1"/>
  <c r="E479" i="42"/>
  <c r="AC479" i="42" s="1"/>
  <c r="E478" i="42"/>
  <c r="AC478" i="42" s="1"/>
  <c r="E477" i="42"/>
  <c r="AC477" i="42" s="1"/>
  <c r="E476" i="42"/>
  <c r="AC476" i="42" s="1"/>
  <c r="E475" i="42"/>
  <c r="AC475" i="42" s="1"/>
  <c r="E474" i="42"/>
  <c r="AC474" i="42" s="1"/>
  <c r="E473" i="42"/>
  <c r="AC473" i="42" s="1"/>
  <c r="E472" i="42"/>
  <c r="AC472" i="42" s="1"/>
  <c r="E471" i="42"/>
  <c r="AC471" i="42" s="1"/>
  <c r="E470" i="42"/>
  <c r="AC470" i="42" s="1"/>
  <c r="E469" i="42"/>
  <c r="AC469" i="42" s="1"/>
  <c r="E468" i="42"/>
  <c r="AC468" i="42" s="1"/>
  <c r="E467" i="42"/>
  <c r="AC467" i="42" s="1"/>
  <c r="E466" i="42"/>
  <c r="AC466" i="42" s="1"/>
  <c r="E465" i="42"/>
  <c r="AC465" i="42" s="1"/>
  <c r="E464" i="42"/>
  <c r="AC464" i="42" s="1"/>
  <c r="E463" i="42"/>
  <c r="AC463" i="42" s="1"/>
  <c r="E462" i="42"/>
  <c r="AC462" i="42" s="1"/>
  <c r="E461" i="42"/>
  <c r="AC461" i="42" s="1"/>
  <c r="E460" i="42"/>
  <c r="AC460" i="42" s="1"/>
  <c r="E459" i="42"/>
  <c r="AC459" i="42" s="1"/>
  <c r="E458" i="42"/>
  <c r="AC458" i="42" s="1"/>
  <c r="E457" i="42"/>
  <c r="AC457" i="42" s="1"/>
  <c r="E456" i="42"/>
  <c r="AC456" i="42" s="1"/>
  <c r="E455" i="42"/>
  <c r="AC455" i="42" s="1"/>
  <c r="E454" i="42"/>
  <c r="AC454" i="42" s="1"/>
  <c r="E453" i="42"/>
  <c r="AC453" i="42" s="1"/>
  <c r="E452" i="42"/>
  <c r="AC452" i="42" s="1"/>
  <c r="E451" i="42"/>
  <c r="AC451" i="42" s="1"/>
  <c r="E450" i="42"/>
  <c r="AC450" i="42" s="1"/>
  <c r="E449" i="42"/>
  <c r="AC449" i="42" s="1"/>
  <c r="E448" i="42"/>
  <c r="AC448" i="42" s="1"/>
  <c r="E447" i="42"/>
  <c r="AC447" i="42" s="1"/>
  <c r="E446" i="42"/>
  <c r="AC446" i="42" s="1"/>
  <c r="E445" i="42"/>
  <c r="AC445" i="42" s="1"/>
  <c r="E444" i="42"/>
  <c r="AC444" i="42" s="1"/>
  <c r="E443" i="42"/>
  <c r="AC443" i="42" s="1"/>
  <c r="E442" i="42"/>
  <c r="AC442" i="42" s="1"/>
  <c r="E441" i="42"/>
  <c r="AC441" i="42" s="1"/>
  <c r="E440" i="42"/>
  <c r="AC440" i="42" s="1"/>
  <c r="E439" i="42"/>
  <c r="AC439" i="42" s="1"/>
  <c r="E438" i="42"/>
  <c r="AC438" i="42" s="1"/>
  <c r="E437" i="42"/>
  <c r="AC437" i="42" s="1"/>
  <c r="E436" i="42"/>
  <c r="AC436" i="42" s="1"/>
  <c r="E435" i="42"/>
  <c r="AC435" i="42" s="1"/>
  <c r="E434" i="42"/>
  <c r="E433" i="42"/>
  <c r="AC433" i="42" s="1"/>
  <c r="E432" i="42"/>
  <c r="AC432" i="42" s="1"/>
  <c r="E431" i="42"/>
  <c r="AC431" i="42" s="1"/>
  <c r="E430" i="42"/>
  <c r="AC430" i="42" s="1"/>
  <c r="E429" i="42"/>
  <c r="AC429" i="42" s="1"/>
  <c r="E428" i="42"/>
  <c r="AC428" i="42" s="1"/>
  <c r="E427" i="42"/>
  <c r="AC427" i="42" s="1"/>
  <c r="E426" i="42"/>
  <c r="AC426" i="42" s="1"/>
  <c r="E425" i="42"/>
  <c r="AC425" i="42" s="1"/>
  <c r="E424" i="42"/>
  <c r="AC424" i="42" s="1"/>
  <c r="E423" i="42"/>
  <c r="AC423" i="42" s="1"/>
  <c r="E422" i="42"/>
  <c r="AC422" i="42" s="1"/>
  <c r="E421" i="42"/>
  <c r="AC421" i="42" s="1"/>
  <c r="E420" i="42"/>
  <c r="AC420" i="42" s="1"/>
  <c r="E419" i="42"/>
  <c r="AC419" i="42" s="1"/>
  <c r="E418" i="42"/>
  <c r="AC418" i="42" s="1"/>
  <c r="E417" i="42"/>
  <c r="E416" i="42"/>
  <c r="AC416" i="42" s="1"/>
  <c r="E415" i="42"/>
  <c r="AC415" i="42" s="1"/>
  <c r="E414" i="42"/>
  <c r="AC414" i="42" s="1"/>
  <c r="E413" i="42"/>
  <c r="AC413" i="42" s="1"/>
  <c r="E412" i="42"/>
  <c r="AC412" i="42" s="1"/>
  <c r="E411" i="42"/>
  <c r="AC411" i="42" s="1"/>
  <c r="E410" i="42"/>
  <c r="AC410" i="42" s="1"/>
  <c r="E409" i="42"/>
  <c r="E408" i="42"/>
  <c r="E407" i="42"/>
  <c r="AC407" i="42" s="1"/>
  <c r="E406" i="42"/>
  <c r="AC406" i="42" s="1"/>
  <c r="E405" i="42"/>
  <c r="E404" i="42"/>
  <c r="AC404" i="42" s="1"/>
  <c r="E403" i="42"/>
  <c r="AC403" i="42" s="1"/>
  <c r="E402" i="42"/>
  <c r="AC402" i="42" s="1"/>
  <c r="E401" i="42"/>
  <c r="AC401" i="42" s="1"/>
  <c r="E400" i="42"/>
  <c r="AC400" i="42" s="1"/>
  <c r="E399" i="42"/>
  <c r="AC399" i="42" s="1"/>
  <c r="E398" i="42"/>
  <c r="AC398" i="42" s="1"/>
  <c r="E397" i="42"/>
  <c r="AC397" i="42" s="1"/>
  <c r="E396" i="42"/>
  <c r="AC396" i="42" s="1"/>
  <c r="E395" i="42"/>
  <c r="AC395" i="42" s="1"/>
  <c r="E394" i="42"/>
  <c r="AC394" i="42" s="1"/>
  <c r="E393" i="42"/>
  <c r="AC393" i="42" s="1"/>
  <c r="E392" i="42"/>
  <c r="AC392" i="42" s="1"/>
  <c r="E391" i="42"/>
  <c r="AC391" i="42" s="1"/>
  <c r="E390" i="42"/>
  <c r="AC390" i="42" s="1"/>
  <c r="E389" i="42"/>
  <c r="AC389" i="42" s="1"/>
  <c r="E388" i="42"/>
  <c r="AC388" i="42" s="1"/>
  <c r="E387" i="42"/>
  <c r="AC387" i="42" s="1"/>
  <c r="E386" i="42"/>
  <c r="E385" i="42"/>
  <c r="AC385" i="42" s="1"/>
  <c r="E384" i="42"/>
  <c r="AC384" i="42" s="1"/>
  <c r="E383" i="42"/>
  <c r="AC383" i="42" s="1"/>
  <c r="E382" i="42"/>
  <c r="AC382" i="42" s="1"/>
  <c r="E381" i="42"/>
  <c r="AC381" i="42" s="1"/>
  <c r="E380" i="42"/>
  <c r="AC380" i="42" s="1"/>
  <c r="E379" i="42"/>
  <c r="AC379" i="42" s="1"/>
  <c r="E378" i="42"/>
  <c r="AC378" i="42" s="1"/>
  <c r="E377" i="42"/>
  <c r="E376" i="42"/>
  <c r="AC376" i="42" s="1"/>
  <c r="E375" i="42"/>
  <c r="AC375" i="42" s="1"/>
  <c r="E374" i="42"/>
  <c r="AC374" i="42" s="1"/>
  <c r="E373" i="42"/>
  <c r="AC373" i="42" s="1"/>
  <c r="E372" i="42"/>
  <c r="AC372" i="42" s="1"/>
  <c r="E371" i="42"/>
  <c r="AC371" i="42" s="1"/>
  <c r="E370" i="42"/>
  <c r="AC370" i="42" s="1"/>
  <c r="E369" i="42"/>
  <c r="AC369" i="42" s="1"/>
  <c r="E368" i="42"/>
  <c r="AC368" i="42" s="1"/>
  <c r="E367" i="42"/>
  <c r="AC367" i="42" s="1"/>
  <c r="E366" i="42"/>
  <c r="AC366" i="42" s="1"/>
  <c r="E365" i="42"/>
  <c r="AC365" i="42" s="1"/>
  <c r="E364" i="42"/>
  <c r="AC364" i="42" s="1"/>
  <c r="E363" i="42"/>
  <c r="AC363" i="42" s="1"/>
  <c r="E362" i="42"/>
  <c r="AC362" i="42" s="1"/>
  <c r="E361" i="42"/>
  <c r="AC361" i="42" s="1"/>
  <c r="E360" i="42"/>
  <c r="AC360" i="42" s="1"/>
  <c r="E359" i="42"/>
  <c r="AC359" i="42" s="1"/>
  <c r="E358" i="42"/>
  <c r="AC358" i="42" s="1"/>
  <c r="E357" i="42"/>
  <c r="AC357" i="42" s="1"/>
  <c r="E356" i="42"/>
  <c r="AC356" i="42" s="1"/>
  <c r="E355" i="42"/>
  <c r="AC355" i="42" s="1"/>
  <c r="E354" i="42"/>
  <c r="AC354" i="42" s="1"/>
  <c r="E353" i="42"/>
  <c r="AC353" i="42" s="1"/>
  <c r="E352" i="42"/>
  <c r="AC352" i="42" s="1"/>
  <c r="E351" i="42"/>
  <c r="AC351" i="42" s="1"/>
  <c r="E350" i="42"/>
  <c r="AC350" i="42" s="1"/>
  <c r="E349" i="42"/>
  <c r="AC349" i="42" s="1"/>
  <c r="E348" i="42"/>
  <c r="AC348" i="42" s="1"/>
  <c r="E347" i="42"/>
  <c r="AC347" i="42" s="1"/>
  <c r="E346" i="42"/>
  <c r="AC346" i="42" s="1"/>
  <c r="E345" i="42"/>
  <c r="AC345" i="42" s="1"/>
  <c r="E344" i="42"/>
  <c r="AC344" i="42" s="1"/>
  <c r="E343" i="42"/>
  <c r="AC343" i="42" s="1"/>
  <c r="E342" i="42"/>
  <c r="AC342" i="42" s="1"/>
  <c r="E341" i="42"/>
  <c r="AC341" i="42" s="1"/>
  <c r="E340" i="42"/>
  <c r="AC340" i="42" s="1"/>
  <c r="E339" i="42"/>
  <c r="AC339" i="42" s="1"/>
  <c r="E338" i="42"/>
  <c r="AC338" i="42" s="1"/>
  <c r="E337" i="42"/>
  <c r="AC337" i="42" s="1"/>
  <c r="E336" i="42"/>
  <c r="AC336" i="42" s="1"/>
  <c r="E335" i="42"/>
  <c r="AC335" i="42" s="1"/>
  <c r="E334" i="42"/>
  <c r="AC334" i="42" s="1"/>
  <c r="E333" i="42"/>
  <c r="AC333" i="42" s="1"/>
  <c r="E332" i="42"/>
  <c r="AC332" i="42" s="1"/>
  <c r="E331" i="42"/>
  <c r="AC331" i="42" s="1"/>
  <c r="E330" i="42"/>
  <c r="AC330" i="42" s="1"/>
  <c r="E329" i="42"/>
  <c r="AC329" i="42" s="1"/>
  <c r="E328" i="42"/>
  <c r="AC328" i="42" s="1"/>
  <c r="E327" i="42"/>
  <c r="AC327" i="42" s="1"/>
  <c r="E326" i="42"/>
  <c r="AC326" i="42" s="1"/>
  <c r="E325" i="42"/>
  <c r="AC325" i="42" s="1"/>
  <c r="E324" i="42"/>
  <c r="AC324" i="42" s="1"/>
  <c r="E323" i="42"/>
  <c r="AC323" i="42" s="1"/>
  <c r="E322" i="42"/>
  <c r="AC322" i="42" s="1"/>
  <c r="E321" i="42"/>
  <c r="AC321" i="42" s="1"/>
  <c r="E320" i="42"/>
  <c r="AC320" i="42" s="1"/>
  <c r="E319" i="42"/>
  <c r="AC319" i="42" s="1"/>
  <c r="E318" i="42"/>
  <c r="AC318" i="42" s="1"/>
  <c r="E317" i="42"/>
  <c r="AC317" i="42" s="1"/>
  <c r="E316" i="42"/>
  <c r="AC316" i="42" s="1"/>
  <c r="E315" i="42"/>
  <c r="AC315" i="42" s="1"/>
  <c r="E314" i="42"/>
  <c r="AC314" i="42" s="1"/>
  <c r="E313" i="42"/>
  <c r="AC313" i="42" s="1"/>
  <c r="E312" i="42"/>
  <c r="AC312" i="42" s="1"/>
  <c r="E311" i="42"/>
  <c r="AC311" i="42" s="1"/>
  <c r="E310" i="42"/>
  <c r="AC310" i="42" s="1"/>
  <c r="E309" i="42"/>
  <c r="AC309" i="42" s="1"/>
  <c r="E308" i="42"/>
  <c r="AC308" i="42" s="1"/>
  <c r="E307" i="42"/>
  <c r="AC307" i="42" s="1"/>
  <c r="E306" i="42"/>
  <c r="AC306" i="42" s="1"/>
  <c r="E305" i="42"/>
  <c r="AC305" i="42" s="1"/>
  <c r="E304" i="42"/>
  <c r="AC304" i="42" s="1"/>
  <c r="E303" i="42"/>
  <c r="AC303" i="42" s="1"/>
  <c r="E302" i="42"/>
  <c r="AC302" i="42" s="1"/>
  <c r="E301" i="42"/>
  <c r="AC301" i="42" s="1"/>
  <c r="E300" i="42"/>
  <c r="AC300" i="42" s="1"/>
  <c r="E299" i="42"/>
  <c r="AC299" i="42" s="1"/>
  <c r="E298" i="42"/>
  <c r="AC298" i="42" s="1"/>
  <c r="E297" i="42"/>
  <c r="AC297" i="42" s="1"/>
  <c r="E296" i="42"/>
  <c r="AC296" i="42" s="1"/>
  <c r="E295" i="42"/>
  <c r="AC295" i="42" s="1"/>
  <c r="E294" i="42"/>
  <c r="AC294" i="42" s="1"/>
  <c r="E293" i="42"/>
  <c r="AC293" i="42" s="1"/>
  <c r="E292" i="42"/>
  <c r="AC292" i="42" s="1"/>
  <c r="E291" i="42"/>
  <c r="AC291" i="42" s="1"/>
  <c r="E290" i="42"/>
  <c r="AC290" i="42" s="1"/>
  <c r="E289" i="42"/>
  <c r="AC289" i="42" s="1"/>
  <c r="E288" i="42"/>
  <c r="AC288" i="42" s="1"/>
  <c r="E287" i="42"/>
  <c r="AC287" i="42" s="1"/>
  <c r="E286" i="42"/>
  <c r="AC286" i="42" s="1"/>
  <c r="E285" i="42"/>
  <c r="AC285" i="42" s="1"/>
  <c r="E284" i="42"/>
  <c r="AC284" i="42" s="1"/>
  <c r="E283" i="42"/>
  <c r="AC283" i="42" s="1"/>
  <c r="E282" i="42"/>
  <c r="AC282" i="42" s="1"/>
  <c r="E281" i="42"/>
  <c r="AC281" i="42" s="1"/>
  <c r="E280" i="42"/>
  <c r="AC280" i="42" s="1"/>
  <c r="E279" i="42"/>
  <c r="AC279" i="42" s="1"/>
  <c r="E278" i="42"/>
  <c r="AC278" i="42" s="1"/>
  <c r="E277" i="42"/>
  <c r="AC277" i="42" s="1"/>
  <c r="E276" i="42"/>
  <c r="AC276" i="42" s="1"/>
  <c r="E275" i="42"/>
  <c r="AC275" i="42" s="1"/>
  <c r="E274" i="42"/>
  <c r="AC274" i="42" s="1"/>
  <c r="E273" i="42"/>
  <c r="AC273" i="42" s="1"/>
  <c r="E272" i="42"/>
  <c r="AC272" i="42" s="1"/>
  <c r="E271" i="42"/>
  <c r="AC271" i="42" s="1"/>
  <c r="E270" i="42"/>
  <c r="AC270" i="42" s="1"/>
  <c r="E269" i="42"/>
  <c r="AC269" i="42" s="1"/>
  <c r="E268" i="42"/>
  <c r="AC268" i="42" s="1"/>
  <c r="E267" i="42"/>
  <c r="AC267" i="42" s="1"/>
  <c r="E266" i="42"/>
  <c r="E265" i="42"/>
  <c r="AC265" i="42" s="1"/>
  <c r="E264" i="42"/>
  <c r="AC264" i="42" s="1"/>
  <c r="E263" i="42"/>
  <c r="AC263" i="42" s="1"/>
  <c r="E262" i="42"/>
  <c r="AC262" i="42" s="1"/>
  <c r="E261" i="42"/>
  <c r="AC261" i="42" s="1"/>
  <c r="E260" i="42"/>
  <c r="AC260" i="42" s="1"/>
  <c r="E259" i="42"/>
  <c r="AC259" i="42" s="1"/>
  <c r="E258" i="42"/>
  <c r="AC258" i="42" s="1"/>
  <c r="E257" i="42"/>
  <c r="AC257" i="42" s="1"/>
  <c r="E256" i="42"/>
  <c r="AC256" i="42" s="1"/>
  <c r="E255" i="42"/>
  <c r="AC255" i="42" s="1"/>
  <c r="E254" i="42"/>
  <c r="AC254" i="42" s="1"/>
  <c r="E253" i="42"/>
  <c r="AC253" i="42" s="1"/>
  <c r="E252" i="42"/>
  <c r="AC252" i="42" s="1"/>
  <c r="E251" i="42"/>
  <c r="AC251" i="42" s="1"/>
  <c r="E250" i="42"/>
  <c r="AC250" i="42" s="1"/>
  <c r="E249" i="42"/>
  <c r="AC249" i="42" s="1"/>
  <c r="E248" i="42"/>
  <c r="AC248" i="42" s="1"/>
  <c r="E247" i="42"/>
  <c r="AC247" i="42" s="1"/>
  <c r="E246" i="42"/>
  <c r="AC246" i="42" s="1"/>
  <c r="E245" i="42"/>
  <c r="AC245" i="42" s="1"/>
  <c r="E244" i="42"/>
  <c r="E243" i="42"/>
  <c r="AC243" i="42" s="1"/>
  <c r="E242" i="42"/>
  <c r="AC242" i="42" s="1"/>
  <c r="E241" i="42"/>
  <c r="AC241" i="42" s="1"/>
  <c r="E240" i="42"/>
  <c r="E239" i="42"/>
  <c r="AC239" i="42" s="1"/>
  <c r="E238" i="42"/>
  <c r="AC238" i="42" s="1"/>
  <c r="E237" i="42"/>
  <c r="AC237" i="42" s="1"/>
  <c r="E236" i="42"/>
  <c r="AC236" i="42" s="1"/>
  <c r="E235" i="42"/>
  <c r="AC235" i="42" s="1"/>
  <c r="E234" i="42"/>
  <c r="AC234" i="42" s="1"/>
  <c r="E233" i="42"/>
  <c r="AC233" i="42" s="1"/>
  <c r="E232" i="42"/>
  <c r="AC232" i="42" s="1"/>
  <c r="E231" i="42"/>
  <c r="AC231" i="42" s="1"/>
  <c r="E230" i="42"/>
  <c r="AC230" i="42" s="1"/>
  <c r="E229" i="42"/>
  <c r="AC229" i="42" s="1"/>
  <c r="E228" i="42"/>
  <c r="E227" i="42"/>
  <c r="AC227" i="42" s="1"/>
  <c r="E226" i="42"/>
  <c r="AC226" i="42" s="1"/>
  <c r="E225" i="42"/>
  <c r="AC225" i="42" s="1"/>
  <c r="E224" i="42"/>
  <c r="AC224" i="42" s="1"/>
  <c r="E223" i="42"/>
  <c r="AC223" i="42" s="1"/>
  <c r="E222" i="42"/>
  <c r="AC222" i="42" s="1"/>
  <c r="E221" i="42"/>
  <c r="AC221" i="42" s="1"/>
  <c r="E220" i="42"/>
  <c r="AC220" i="42" s="1"/>
  <c r="E219" i="42"/>
  <c r="AC219" i="42" s="1"/>
  <c r="E218" i="42"/>
  <c r="AC218" i="42" s="1"/>
  <c r="E217" i="42"/>
  <c r="AC217" i="42" s="1"/>
  <c r="E216" i="42"/>
  <c r="AC216" i="42" s="1"/>
  <c r="E215" i="42"/>
  <c r="AC215" i="42" s="1"/>
  <c r="E214" i="42"/>
  <c r="AC214" i="42" s="1"/>
  <c r="E213" i="42"/>
  <c r="AC213" i="42" s="1"/>
  <c r="E212" i="42"/>
  <c r="AC212" i="42" s="1"/>
  <c r="E211" i="42"/>
  <c r="AC211" i="42" s="1"/>
  <c r="E210" i="42"/>
  <c r="AC210" i="42" s="1"/>
  <c r="E209" i="42"/>
  <c r="AC209" i="42" s="1"/>
  <c r="E208" i="42"/>
  <c r="AC208" i="42" s="1"/>
  <c r="E207" i="42"/>
  <c r="AC207" i="42" s="1"/>
  <c r="E206" i="42"/>
  <c r="AC206" i="42" s="1"/>
  <c r="E205" i="42"/>
  <c r="AC205" i="42" s="1"/>
  <c r="E204" i="42"/>
  <c r="AC204" i="42" s="1"/>
  <c r="E203" i="42"/>
  <c r="AC203" i="42" s="1"/>
  <c r="E202" i="42"/>
  <c r="AC202" i="42" s="1"/>
  <c r="E201" i="42"/>
  <c r="AC201" i="42" s="1"/>
  <c r="E200" i="42"/>
  <c r="AC200" i="42" s="1"/>
  <c r="E199" i="42"/>
  <c r="AC199" i="42" s="1"/>
  <c r="E198" i="42"/>
  <c r="AC198" i="42" s="1"/>
  <c r="E197" i="42"/>
  <c r="AC197" i="42" s="1"/>
  <c r="E196" i="42"/>
  <c r="AC196" i="42" s="1"/>
  <c r="E195" i="42"/>
  <c r="AC195" i="42" s="1"/>
  <c r="E194" i="42"/>
  <c r="AC194" i="42" s="1"/>
  <c r="E193" i="42"/>
  <c r="AC193" i="42" s="1"/>
  <c r="E192" i="42"/>
  <c r="AC192" i="42" s="1"/>
  <c r="E191" i="42"/>
  <c r="AC191" i="42" s="1"/>
  <c r="E190" i="42"/>
  <c r="AC190" i="42" s="1"/>
  <c r="E189" i="42"/>
  <c r="AC189" i="42" s="1"/>
  <c r="E188" i="42"/>
  <c r="AC188" i="42" s="1"/>
  <c r="E187" i="42"/>
  <c r="AC187" i="42" s="1"/>
  <c r="E186" i="42"/>
  <c r="AC186" i="42" s="1"/>
  <c r="E185" i="42"/>
  <c r="AC185" i="42" s="1"/>
  <c r="E184" i="42"/>
  <c r="AC184" i="42" s="1"/>
  <c r="E183" i="42"/>
  <c r="AC183" i="42" s="1"/>
  <c r="E182" i="42"/>
  <c r="AC182" i="42" s="1"/>
  <c r="E181" i="42"/>
  <c r="AC181" i="42" s="1"/>
  <c r="E180" i="42"/>
  <c r="AC180" i="42" s="1"/>
  <c r="E179" i="42"/>
  <c r="AC179" i="42" s="1"/>
  <c r="E178" i="42"/>
  <c r="AC178" i="42" s="1"/>
  <c r="E177" i="42"/>
  <c r="AC177" i="42" s="1"/>
  <c r="E176" i="42"/>
  <c r="AC176" i="42" s="1"/>
  <c r="E175" i="42"/>
  <c r="AC175" i="42" s="1"/>
  <c r="E174" i="42"/>
  <c r="AC174" i="42" s="1"/>
  <c r="E173" i="42"/>
  <c r="AC173" i="42" s="1"/>
  <c r="E172" i="42"/>
  <c r="AC172" i="42" s="1"/>
  <c r="E171" i="42"/>
  <c r="AC171" i="42" s="1"/>
  <c r="E170" i="42"/>
  <c r="AC170" i="42" s="1"/>
  <c r="E169" i="42"/>
  <c r="AC169" i="42" s="1"/>
  <c r="E168" i="42"/>
  <c r="AC168" i="42" s="1"/>
  <c r="E167" i="42"/>
  <c r="AC167" i="42" s="1"/>
  <c r="E166" i="42"/>
  <c r="AC166" i="42" s="1"/>
  <c r="E165" i="42"/>
  <c r="AC165" i="42" s="1"/>
  <c r="E164" i="42"/>
  <c r="AC164" i="42" s="1"/>
  <c r="E163" i="42"/>
  <c r="AC163" i="42" s="1"/>
  <c r="E162" i="42"/>
  <c r="AC162" i="42" s="1"/>
  <c r="E161" i="42"/>
  <c r="AC161" i="42" s="1"/>
  <c r="E160" i="42"/>
  <c r="AC160" i="42" s="1"/>
  <c r="E159" i="42"/>
  <c r="AC159" i="42" s="1"/>
  <c r="E158" i="42"/>
  <c r="AC158" i="42" s="1"/>
  <c r="E157" i="42"/>
  <c r="AC157" i="42" s="1"/>
  <c r="E156" i="42"/>
  <c r="AC156" i="42" s="1"/>
  <c r="E155" i="42"/>
  <c r="AC155" i="42" s="1"/>
  <c r="E154" i="42"/>
  <c r="AC154" i="42" s="1"/>
  <c r="E153" i="42"/>
  <c r="AC153" i="42" s="1"/>
  <c r="E152" i="42"/>
  <c r="AC152" i="42" s="1"/>
  <c r="E151" i="42"/>
  <c r="AC151" i="42" s="1"/>
  <c r="E150" i="42"/>
  <c r="AC150" i="42" s="1"/>
  <c r="E149" i="42"/>
  <c r="AC149" i="42" s="1"/>
  <c r="E148" i="42"/>
  <c r="AC148" i="42" s="1"/>
  <c r="E147" i="42"/>
  <c r="AC147" i="42" s="1"/>
  <c r="E146" i="42"/>
  <c r="AC146" i="42" s="1"/>
  <c r="E145" i="42"/>
  <c r="AC145" i="42" s="1"/>
  <c r="E144" i="42"/>
  <c r="AC144" i="42" s="1"/>
  <c r="E143" i="42"/>
  <c r="AC143" i="42" s="1"/>
  <c r="E142" i="42"/>
  <c r="AC142" i="42" s="1"/>
  <c r="E141" i="42"/>
  <c r="AC141" i="42" s="1"/>
  <c r="E140" i="42"/>
  <c r="AC140" i="42" s="1"/>
  <c r="E139" i="42"/>
  <c r="AC139" i="42" s="1"/>
  <c r="E138" i="42"/>
  <c r="AC138" i="42" s="1"/>
  <c r="E137" i="42"/>
  <c r="AC137" i="42" s="1"/>
  <c r="E136" i="42"/>
  <c r="AC136" i="42" s="1"/>
  <c r="E135" i="42"/>
  <c r="AC135" i="42" s="1"/>
  <c r="E134" i="42"/>
  <c r="AC134" i="42" s="1"/>
  <c r="E133" i="42"/>
  <c r="AC133" i="42" s="1"/>
  <c r="E132" i="42"/>
  <c r="AC132" i="42" s="1"/>
  <c r="E131" i="42"/>
  <c r="AC131" i="42" s="1"/>
  <c r="E130" i="42"/>
  <c r="AC130" i="42" s="1"/>
  <c r="E129" i="42"/>
  <c r="AC129" i="42" s="1"/>
  <c r="E128" i="42"/>
  <c r="AC128" i="42" s="1"/>
  <c r="E127" i="42"/>
  <c r="AC127" i="42" s="1"/>
  <c r="E126" i="42"/>
  <c r="AC126" i="42" s="1"/>
  <c r="E125" i="42"/>
  <c r="AC125" i="42" s="1"/>
  <c r="E124" i="42"/>
  <c r="E123" i="42"/>
  <c r="AC123" i="42" s="1"/>
  <c r="E122" i="42"/>
  <c r="AC122" i="42" s="1"/>
  <c r="E121" i="42"/>
  <c r="AC121" i="42" s="1"/>
  <c r="E120" i="42"/>
  <c r="AC120" i="42" s="1"/>
  <c r="E119" i="42"/>
  <c r="AC119" i="42" s="1"/>
  <c r="E118" i="42"/>
  <c r="E117" i="42"/>
  <c r="AC117" i="42" s="1"/>
  <c r="E116" i="42"/>
  <c r="AC116" i="42" s="1"/>
  <c r="E115" i="42"/>
  <c r="AC115" i="42" s="1"/>
  <c r="E114" i="42"/>
  <c r="AC114" i="42" s="1"/>
  <c r="E113" i="42"/>
  <c r="AC113" i="42" s="1"/>
  <c r="E112" i="42"/>
  <c r="AC112" i="42" s="1"/>
  <c r="E111" i="42"/>
  <c r="AC111" i="42" s="1"/>
  <c r="E110" i="42"/>
  <c r="AC110" i="42" s="1"/>
  <c r="E109" i="42"/>
  <c r="AC109" i="42" s="1"/>
  <c r="E108" i="42"/>
  <c r="AC108" i="42" s="1"/>
  <c r="E107" i="42"/>
  <c r="AC107" i="42" s="1"/>
  <c r="E106" i="42"/>
  <c r="E105" i="42"/>
  <c r="AC105" i="42" s="1"/>
  <c r="E104" i="42"/>
  <c r="AC104" i="42" s="1"/>
  <c r="E103" i="42"/>
  <c r="AC103" i="42" s="1"/>
  <c r="E102" i="42"/>
  <c r="AC102" i="42" s="1"/>
  <c r="E101" i="42"/>
  <c r="AC101" i="42" s="1"/>
  <c r="E100" i="42"/>
  <c r="AC100" i="42" s="1"/>
  <c r="E99" i="42"/>
  <c r="AC99" i="42" s="1"/>
  <c r="E98" i="42"/>
  <c r="AC98" i="42" s="1"/>
  <c r="E97" i="42"/>
  <c r="AC97" i="42" s="1"/>
  <c r="E96" i="42"/>
  <c r="AC96" i="42" s="1"/>
  <c r="E95" i="42"/>
  <c r="AC95" i="42" s="1"/>
  <c r="E94" i="42"/>
  <c r="AC94" i="42" s="1"/>
  <c r="E93" i="42"/>
  <c r="AC93" i="42" s="1"/>
  <c r="E92" i="42"/>
  <c r="E91" i="42"/>
  <c r="AC91" i="42" s="1"/>
  <c r="E90" i="42"/>
  <c r="AC90" i="42" s="1"/>
  <c r="E89" i="42"/>
  <c r="E88" i="42"/>
  <c r="AC88" i="42" s="1"/>
  <c r="E87" i="42"/>
  <c r="AC87" i="42" s="1"/>
  <c r="E86" i="42"/>
  <c r="AC86" i="42" s="1"/>
  <c r="E85" i="42"/>
  <c r="AC85" i="42" s="1"/>
  <c r="E84" i="42"/>
  <c r="AC84" i="42" s="1"/>
  <c r="E83" i="42"/>
  <c r="AC83" i="42" s="1"/>
  <c r="E82" i="42"/>
  <c r="AC82" i="42" s="1"/>
  <c r="E81" i="42"/>
  <c r="E80" i="42"/>
  <c r="AC80" i="42" s="1"/>
  <c r="E79" i="42"/>
  <c r="AC79" i="42" s="1"/>
  <c r="E78" i="42"/>
  <c r="AC78" i="42" s="1"/>
  <c r="E77" i="42"/>
  <c r="AC77" i="42" s="1"/>
  <c r="E76" i="42"/>
  <c r="AC76" i="42" s="1"/>
  <c r="E75" i="42"/>
  <c r="AC75" i="42" s="1"/>
  <c r="E74" i="42"/>
  <c r="AC74" i="42" s="1"/>
  <c r="E73" i="42"/>
  <c r="AC73" i="42" s="1"/>
  <c r="E72" i="42"/>
  <c r="AC72" i="42" s="1"/>
  <c r="E71" i="42"/>
  <c r="AC71" i="42" s="1"/>
  <c r="E70" i="42"/>
  <c r="AC70" i="42" s="1"/>
  <c r="E69" i="42"/>
  <c r="AC69" i="42" s="1"/>
  <c r="E68" i="42"/>
  <c r="AC68" i="42" s="1"/>
  <c r="E67" i="42"/>
  <c r="AC67" i="42" s="1"/>
  <c r="E66" i="42"/>
  <c r="AC66" i="42" s="1"/>
  <c r="E65" i="42"/>
  <c r="AC65" i="42" s="1"/>
  <c r="E64" i="42"/>
  <c r="AC64" i="42" s="1"/>
  <c r="E63" i="42"/>
  <c r="AC63" i="42" s="1"/>
  <c r="E62" i="42"/>
  <c r="AC62" i="42" s="1"/>
  <c r="E61" i="42"/>
  <c r="AC61" i="42" s="1"/>
  <c r="E60" i="42"/>
  <c r="AC60" i="42" s="1"/>
  <c r="E59" i="42"/>
  <c r="AC59" i="42" s="1"/>
  <c r="E58" i="42"/>
  <c r="AC58" i="42" s="1"/>
  <c r="E57" i="42"/>
  <c r="AC57" i="42" s="1"/>
  <c r="E56" i="42"/>
  <c r="AC56" i="42" s="1"/>
  <c r="E55" i="42"/>
  <c r="AC55" i="42" s="1"/>
  <c r="E54" i="42"/>
  <c r="AC54" i="42" s="1"/>
  <c r="E53" i="42"/>
  <c r="AC53" i="42" s="1"/>
  <c r="E52" i="42"/>
  <c r="AC52" i="42" s="1"/>
  <c r="E51" i="42"/>
  <c r="AC51" i="42" s="1"/>
  <c r="E50" i="42"/>
  <c r="AC50" i="42" s="1"/>
  <c r="E49" i="42"/>
  <c r="AC49" i="42" s="1"/>
  <c r="E48" i="42"/>
  <c r="AC48" i="42" s="1"/>
  <c r="E47" i="42"/>
  <c r="AC47" i="42" s="1"/>
  <c r="E46" i="42"/>
  <c r="AC46" i="42" s="1"/>
  <c r="E45" i="42"/>
  <c r="AC45" i="42" s="1"/>
  <c r="E44" i="42"/>
  <c r="AC44" i="42" s="1"/>
  <c r="E43" i="42"/>
  <c r="AC43" i="42" s="1"/>
  <c r="E42" i="42"/>
  <c r="AC42" i="42" s="1"/>
  <c r="E41" i="42"/>
  <c r="AC41" i="42" s="1"/>
  <c r="E40" i="42"/>
  <c r="AC40" i="42" s="1"/>
  <c r="E39" i="42"/>
  <c r="AC39" i="42" s="1"/>
  <c r="E38" i="42"/>
  <c r="AC38" i="42" s="1"/>
  <c r="E37" i="42"/>
  <c r="AC37" i="42" s="1"/>
  <c r="E36" i="42"/>
  <c r="AC36" i="42" s="1"/>
  <c r="E35" i="42"/>
  <c r="AC35" i="42" s="1"/>
  <c r="E34" i="42"/>
  <c r="AC34" i="42" s="1"/>
  <c r="E33" i="42"/>
  <c r="AC33" i="42" s="1"/>
  <c r="E32" i="42"/>
  <c r="AC32" i="42" s="1"/>
  <c r="E31" i="42"/>
  <c r="AC31" i="42" s="1"/>
  <c r="E30" i="42"/>
  <c r="AC30" i="42" s="1"/>
  <c r="E29" i="42"/>
  <c r="AC29" i="42" s="1"/>
  <c r="E28" i="42"/>
  <c r="AC28" i="42" s="1"/>
  <c r="E27" i="42"/>
  <c r="AC27" i="42" s="1"/>
  <c r="E26" i="42"/>
  <c r="AC26" i="42" s="1"/>
  <c r="E25" i="42"/>
  <c r="AC25" i="42" s="1"/>
  <c r="E24" i="42"/>
  <c r="AC24" i="42" s="1"/>
  <c r="E23" i="42"/>
  <c r="AC23" i="42" s="1"/>
  <c r="E22" i="42"/>
  <c r="AC22" i="42" s="1"/>
  <c r="E21" i="42"/>
  <c r="AC21" i="42" s="1"/>
  <c r="E20" i="42"/>
  <c r="AC20" i="42" s="1"/>
  <c r="E19" i="42"/>
  <c r="AC19" i="42" s="1"/>
  <c r="E18" i="42"/>
  <c r="AC18" i="42" s="1"/>
  <c r="E17" i="42"/>
  <c r="AC17" i="42" s="1"/>
  <c r="E16" i="42"/>
  <c r="E15" i="42"/>
  <c r="D544" i="42" s="1"/>
  <c r="E14" i="42"/>
  <c r="E13" i="42"/>
  <c r="E12" i="42"/>
  <c r="E11" i="42"/>
  <c r="E10" i="42"/>
  <c r="AC10" i="42" s="1"/>
  <c r="E9" i="42"/>
  <c r="AC9" i="42" s="1"/>
  <c r="E8" i="42"/>
  <c r="A1" i="42"/>
  <c r="X7" i="42" s="1"/>
  <c r="AC92" i="42" l="1"/>
  <c r="D537" i="42"/>
  <c r="AC124" i="42"/>
  <c r="D545" i="42"/>
  <c r="AC228" i="42"/>
  <c r="D516" i="42"/>
  <c r="AC240" i="42"/>
  <c r="D530" i="42"/>
  <c r="AC244" i="42"/>
  <c r="D533" i="42"/>
  <c r="AC408" i="42"/>
  <c r="D551" i="42"/>
  <c r="AC81" i="42"/>
  <c r="D540" i="42"/>
  <c r="AC89" i="42"/>
  <c r="D539" i="42"/>
  <c r="AC377" i="42"/>
  <c r="D546" i="42"/>
  <c r="AC405" i="42"/>
  <c r="D572" i="42"/>
  <c r="AC409" i="42"/>
  <c r="D554" i="42"/>
  <c r="AC417" i="42"/>
  <c r="D552" i="42"/>
  <c r="AC106" i="42"/>
  <c r="D538" i="42"/>
  <c r="AC118" i="42"/>
  <c r="D543" i="42"/>
  <c r="AC266" i="42"/>
  <c r="D523" i="42"/>
  <c r="AC386" i="42"/>
  <c r="D558" i="42"/>
  <c r="AC434" i="42"/>
  <c r="D553" i="42"/>
  <c r="AC490" i="42"/>
  <c r="D532" i="42"/>
  <c r="J7" i="42"/>
  <c r="Z7" i="42"/>
  <c r="D581" i="42"/>
  <c r="U7" i="42"/>
  <c r="O7" i="42"/>
  <c r="F7" i="42"/>
  <c r="K7" i="42"/>
  <c r="Q7" i="42"/>
  <c r="V7" i="42"/>
  <c r="G7" i="42"/>
  <c r="M7" i="42"/>
  <c r="R7" i="42"/>
  <c r="W7" i="42"/>
  <c r="I7" i="42"/>
  <c r="N7" i="42"/>
  <c r="S7" i="42"/>
  <c r="Y7" i="42"/>
  <c r="AC16" i="42"/>
  <c r="I515" i="42"/>
  <c r="D588" i="42"/>
  <c r="D584" i="42"/>
  <c r="D587" i="42"/>
  <c r="D583" i="42"/>
  <c r="D509" i="42"/>
  <c r="D580" i="42"/>
  <c r="D586" i="42"/>
  <c r="D582" i="42"/>
  <c r="I509" i="42"/>
  <c r="D589" i="42"/>
  <c r="D585" i="42"/>
  <c r="E504" i="42"/>
  <c r="I511" i="42"/>
  <c r="AC12" i="42"/>
  <c r="I512" i="42"/>
  <c r="AC13" i="42"/>
  <c r="I510" i="42"/>
  <c r="AC11" i="42"/>
  <c r="AC8" i="42"/>
  <c r="I514" i="42"/>
  <c r="AC15" i="42"/>
  <c r="I513" i="42"/>
  <c r="AC14" i="42"/>
  <c r="H7" i="42"/>
  <c r="L7" i="42"/>
  <c r="P7" i="42"/>
  <c r="T7" i="42"/>
  <c r="AC504" i="42" l="1"/>
  <c r="I18" i="11"/>
  <c r="H18" i="11"/>
  <c r="E18" i="11"/>
  <c r="D18" i="11"/>
  <c r="I8" i="11"/>
  <c r="H8" i="11"/>
  <c r="E8" i="11"/>
  <c r="D8" i="11"/>
  <c r="H14" i="10"/>
  <c r="G14" i="10"/>
  <c r="F14" i="10"/>
  <c r="E14" i="10"/>
  <c r="D14" i="10"/>
  <c r="I19" i="11" l="1"/>
  <c r="E19" i="11"/>
  <c r="D19" i="11"/>
  <c r="H19" i="11"/>
  <c r="I8" i="9"/>
  <c r="H7" i="9"/>
  <c r="H6" i="9"/>
  <c r="H5" i="9"/>
  <c r="G8" i="9"/>
  <c r="F8" i="9"/>
  <c r="E8" i="9"/>
  <c r="D8" i="9"/>
  <c r="H8" i="9" l="1"/>
  <c r="M38" i="8"/>
  <c r="L38" i="8"/>
  <c r="K38" i="8"/>
  <c r="J38" i="8"/>
  <c r="I38" i="8"/>
  <c r="H38" i="8"/>
  <c r="G38" i="8"/>
  <c r="F38" i="8"/>
  <c r="E38" i="8"/>
  <c r="D38" i="8"/>
  <c r="R41" i="7"/>
  <c r="D41" i="7"/>
  <c r="P41" i="7"/>
  <c r="N41" i="7"/>
  <c r="L41" i="7"/>
  <c r="J41" i="7"/>
  <c r="H41" i="7"/>
  <c r="F41" i="7"/>
  <c r="R31" i="7"/>
  <c r="R48" i="7" s="1"/>
  <c r="F31" i="7"/>
  <c r="F48" i="7" s="1"/>
  <c r="D31" i="7"/>
  <c r="P31" i="7"/>
  <c r="N31" i="7"/>
  <c r="N48" i="7" s="1"/>
  <c r="L31" i="7"/>
  <c r="L48" i="7" s="1"/>
  <c r="J31" i="7"/>
  <c r="J48" i="7" s="1"/>
  <c r="H31" i="7"/>
  <c r="N19" i="7"/>
  <c r="L19" i="7"/>
  <c r="H19" i="7"/>
  <c r="F19" i="7"/>
  <c r="D19" i="7"/>
  <c r="N9" i="7"/>
  <c r="N26" i="7" s="1"/>
  <c r="L9" i="7"/>
  <c r="H9" i="7"/>
  <c r="F9" i="7"/>
  <c r="F26" i="7" s="1"/>
  <c r="J13" i="7"/>
  <c r="J12" i="7"/>
  <c r="J11" i="7"/>
  <c r="J10" i="7"/>
  <c r="P13" i="7"/>
  <c r="P12" i="7"/>
  <c r="P11" i="7"/>
  <c r="P10" i="7"/>
  <c r="J14" i="7"/>
  <c r="P14" i="7" s="1"/>
  <c r="J25" i="7"/>
  <c r="P25" i="7" s="1"/>
  <c r="J24" i="7"/>
  <c r="P24" i="7" s="1"/>
  <c r="J23" i="7"/>
  <c r="P23" i="7" s="1"/>
  <c r="J22" i="7"/>
  <c r="P22" i="7" s="1"/>
  <c r="J21" i="7"/>
  <c r="P21" i="7" s="1"/>
  <c r="J20" i="7"/>
  <c r="J18" i="7"/>
  <c r="P18" i="7" s="1"/>
  <c r="J17" i="7"/>
  <c r="P17" i="7" s="1"/>
  <c r="J16" i="7"/>
  <c r="P16" i="7" s="1"/>
  <c r="J15" i="7"/>
  <c r="P15" i="7" s="1"/>
  <c r="D9" i="7"/>
  <c r="D26" i="7" s="1"/>
  <c r="J19" i="7" l="1"/>
  <c r="J26" i="7" s="1"/>
  <c r="H26" i="7"/>
  <c r="H48" i="7"/>
  <c r="P48" i="7"/>
  <c r="P20" i="7"/>
  <c r="D48" i="7"/>
  <c r="J9" i="7"/>
  <c r="L26" i="7"/>
  <c r="P19" i="7"/>
  <c r="P9" i="7"/>
  <c r="P26" i="7" s="1"/>
  <c r="E9" i="17"/>
  <c r="G5" i="17"/>
  <c r="G9" i="17" s="1"/>
</calcChain>
</file>

<file path=xl/sharedStrings.xml><?xml version="1.0" encoding="utf-8"?>
<sst xmlns="http://schemas.openxmlformats.org/spreadsheetml/2006/main" count="2616" uniqueCount="381">
  <si>
    <t>（単位：　　）</t>
    <rPh sb="1" eb="3">
      <t>タンイ</t>
    </rPh>
    <phoneticPr fontId="5"/>
  </si>
  <si>
    <t>金額</t>
    <rPh sb="0" eb="2">
      <t>キンガク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</si>
  <si>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</si>
  <si>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</si>
  <si>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</si>
  <si>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長期貸付金</t>
    <rPh sb="0" eb="2">
      <t>チョウキ</t>
    </rPh>
    <rPh sb="2" eb="5">
      <t>カシツケキン</t>
    </rPh>
    <phoneticPr fontId="5"/>
  </si>
  <si>
    <t>減債基金</t>
    <rPh sb="0" eb="2">
      <t>ゲンサイ</t>
    </rPh>
    <rPh sb="2" eb="4">
      <t>キキン</t>
    </rPh>
    <phoneticPr fontId="5"/>
  </si>
  <si>
    <t>現金預金</t>
    <rPh sb="0" eb="2">
      <t>ゲンキン</t>
    </rPh>
    <rPh sb="2" eb="4">
      <t>ヨキン</t>
    </rPh>
    <phoneticPr fontId="5"/>
  </si>
  <si>
    <t>短期貸付金</t>
    <rPh sb="0" eb="2">
      <t>タンキ</t>
    </rPh>
    <rPh sb="2" eb="5">
      <t>カシツケキン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</si>
  <si>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</si>
  <si>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合計</t>
    <rPh sb="0" eb="2">
      <t>ゴウケイ</t>
    </rPh>
    <phoneticPr fontId="5"/>
  </si>
  <si>
    <t>税収等</t>
    <rPh sb="0" eb="2">
      <t>ゼイシュウ</t>
    </rPh>
    <rPh sb="2" eb="3">
      <t>ナド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</si>
  <si>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</si>
  <si>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3"/>
  </si>
  <si>
    <t>附属明細書</t>
    <rPh sb="0" eb="2">
      <t>フゾク</t>
    </rPh>
    <rPh sb="2" eb="5">
      <t>メイサイショ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</si>
  <si>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</si>
  <si>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</si>
  <si>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</si>
  <si>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（単位：　　）</t>
    <rPh sb="1" eb="3">
      <t>タンイ</t>
    </rPh>
    <phoneticPr fontId="13"/>
  </si>
  <si>
    <t>区分</t>
    <rPh sb="0" eb="2">
      <t>クブン</t>
    </rPh>
    <phoneticPr fontId="1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</si>
  <si>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</si>
  <si>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</si>
  <si>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</si>
  <si>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</si>
  <si>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</si>
  <si>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</si>
  <si>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</si>
  <si>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</si>
  <si>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</si>
  <si>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</si>
  <si>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</si>
  <si>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</si>
  <si>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</si>
  <si>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</si>
  <si>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</si>
  <si>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</si>
  <si>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</si>
  <si>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</si>
  <si>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5"/>
  </si>
  <si>
    <t>　　建物</t>
    <rPh sb="2" eb="4">
      <t>タテモノ</t>
    </rPh>
    <phoneticPr fontId="13"/>
  </si>
  <si>
    <t xml:space="preserve"> 物品</t>
    <rPh sb="1" eb="3">
      <t>ブッピン</t>
    </rPh>
    <phoneticPr fontId="5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</si>
  <si>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</si>
  <si>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3"/>
  </si>
  <si>
    <t>福祉</t>
    <rPh sb="0" eb="2">
      <t>フクシ</t>
    </rPh>
    <phoneticPr fontId="13"/>
  </si>
  <si>
    <t>環境衛生</t>
    <rPh sb="0" eb="2">
      <t>カンキョウ</t>
    </rPh>
    <rPh sb="2" eb="4">
      <t>エイセイ</t>
    </rPh>
    <phoneticPr fontId="13"/>
  </si>
  <si>
    <t>産業振興</t>
    <rPh sb="0" eb="2">
      <t>サンギョウ</t>
    </rPh>
    <rPh sb="2" eb="4">
      <t>シンコウ</t>
    </rPh>
    <phoneticPr fontId="13"/>
  </si>
  <si>
    <t>消防</t>
    <rPh sb="0" eb="2">
      <t>ショウボウ</t>
    </rPh>
    <phoneticPr fontId="13"/>
  </si>
  <si>
    <t>総務</t>
    <rPh sb="0" eb="2">
      <t>ソウム</t>
    </rPh>
    <phoneticPr fontId="13"/>
  </si>
  <si>
    <t>合計</t>
    <rPh sb="0" eb="2">
      <t>ゴウケイ</t>
    </rPh>
    <phoneticPr fontId="1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</si>
  <si>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3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</si>
  <si>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</si>
  <si>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</si>
  <si>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</si>
  <si>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</si>
  <si>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</si>
  <si>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</si>
  <si>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</si>
  <si>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3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</si>
  <si>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3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</si>
  <si>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</si>
  <si>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</si>
  <si>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3"/>
  </si>
  <si>
    <t>種類</t>
    <rPh sb="0" eb="2">
      <t>シュルイ</t>
    </rPh>
    <phoneticPr fontId="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</si>
  <si>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</si>
  <si>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</si>
  <si>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</si>
  <si>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</si>
  <si>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</si>
  <si>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3"/>
  </si>
  <si>
    <t>地方公営事業</t>
    <rPh sb="0" eb="2">
      <t>チホウ</t>
    </rPh>
    <rPh sb="2" eb="4">
      <t>コウエイ</t>
    </rPh>
    <rPh sb="4" eb="6">
      <t>ジギョウ</t>
    </rPh>
    <phoneticPr fontId="13"/>
  </si>
  <si>
    <t>その他の貸付金</t>
    <rPh sb="2" eb="3">
      <t>タ</t>
    </rPh>
    <rPh sb="4" eb="7">
      <t>カシツケキン</t>
    </rPh>
    <phoneticPr fontId="1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</si>
  <si>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3"/>
  </si>
  <si>
    <t>⑦未収金の明細</t>
    <rPh sb="1" eb="4">
      <t>ミシュウキン</t>
    </rPh>
    <rPh sb="5" eb="7">
      <t>メイサイ</t>
    </rPh>
    <phoneticPr fontId="1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</si>
  <si>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</si>
  <si>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</si>
  <si>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</si>
  <si>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3"/>
  </si>
  <si>
    <t>【未収金】</t>
    <rPh sb="1" eb="4">
      <t>ミシュウキン</t>
    </rPh>
    <phoneticPr fontId="5"/>
  </si>
  <si>
    <t>税等未収金</t>
    <rPh sb="0" eb="1">
      <t>ゼイ</t>
    </rPh>
    <rPh sb="1" eb="2">
      <t>ナド</t>
    </rPh>
    <rPh sb="2" eb="5">
      <t>ミシュウキン</t>
    </rPh>
    <phoneticPr fontId="13"/>
  </si>
  <si>
    <t>その他の未収金</t>
    <rPh sb="2" eb="3">
      <t>タ</t>
    </rPh>
    <rPh sb="4" eb="7">
      <t>ミシュウキン</t>
    </rPh>
    <phoneticPr fontId="13"/>
  </si>
  <si>
    <t>（２）負債項目の明細</t>
    <rPh sb="3" eb="5">
      <t>フサイ</t>
    </rPh>
    <rPh sb="5" eb="7">
      <t>コウモク</t>
    </rPh>
    <rPh sb="8" eb="10">
      <t>メイサイ</t>
    </rPh>
    <phoneticPr fontId="1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</si>
  <si>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3"/>
  </si>
  <si>
    <t>地方債残高</t>
    <rPh sb="0" eb="3">
      <t>チホウサイ</t>
    </rPh>
    <rPh sb="3" eb="5">
      <t>ザンダカ</t>
    </rPh>
    <phoneticPr fontId="26"/>
  </si>
  <si>
    <t>政府資金</t>
    <rPh sb="0" eb="2">
      <t>セイフ</t>
    </rPh>
    <rPh sb="2" eb="4">
      <t>シキン</t>
    </rPh>
    <phoneticPr fontId="2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</si>
  <si>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6"/>
  </si>
  <si>
    <t>市中銀行</t>
    <rPh sb="0" eb="2">
      <t>シチュウ</t>
    </rPh>
    <rPh sb="2" eb="4">
      <t>ギンコウ</t>
    </rPh>
    <phoneticPr fontId="26"/>
  </si>
  <si>
    <t>その他の
金融機関</t>
    <rPh sb="2" eb="3">
      <t>タ</t>
    </rPh>
    <rPh sb="5" eb="7">
      <t>キンユウ</t>
    </rPh>
    <rPh sb="7" eb="9">
      <t>キカン</t>
    </rPh>
    <phoneticPr fontId="26"/>
  </si>
  <si>
    <t>市場公募債</t>
    <rPh sb="0" eb="2">
      <t>シジョウ</t>
    </rPh>
    <rPh sb="2" eb="5">
      <t>コウボサイ</t>
    </rPh>
    <phoneticPr fontId="26"/>
  </si>
  <si>
    <t>その他</t>
    <rPh sb="2" eb="3">
      <t>タ</t>
    </rPh>
    <phoneticPr fontId="26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</si>
  <si>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</si>
  <si>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</si>
  <si>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</si>
  <si>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【通常分】</t>
    <rPh sb="1" eb="3">
      <t>ツウジョウ</t>
    </rPh>
    <rPh sb="3" eb="4">
      <t>ブン</t>
    </rPh>
    <phoneticPr fontId="13"/>
  </si>
  <si>
    <t>　　一般公共事業</t>
    <rPh sb="2" eb="4">
      <t>イッパン</t>
    </rPh>
    <rPh sb="4" eb="6">
      <t>コウキョウ</t>
    </rPh>
    <rPh sb="6" eb="8">
      <t>ジギョウ</t>
    </rPh>
    <phoneticPr fontId="13"/>
  </si>
  <si>
    <t>　　公営住宅建設</t>
    <rPh sb="2" eb="4">
      <t>コウエイ</t>
    </rPh>
    <rPh sb="4" eb="6">
      <t>ジュウタク</t>
    </rPh>
    <rPh sb="6" eb="8">
      <t>ケンセツ</t>
    </rPh>
    <phoneticPr fontId="13"/>
  </si>
  <si>
    <t>　　災害復旧</t>
    <rPh sb="2" eb="4">
      <t>サイガイ</t>
    </rPh>
    <rPh sb="4" eb="6">
      <t>フッキュウ</t>
    </rPh>
    <phoneticPr fontId="13"/>
  </si>
  <si>
    <t>　　教育・福祉施設</t>
    <rPh sb="2" eb="4">
      <t>キョウイク</t>
    </rPh>
    <rPh sb="5" eb="7">
      <t>フクシ</t>
    </rPh>
    <rPh sb="7" eb="9">
      <t>シセツ</t>
    </rPh>
    <phoneticPr fontId="13"/>
  </si>
  <si>
    <t>　　一般単独事業</t>
    <rPh sb="2" eb="4">
      <t>イッパン</t>
    </rPh>
    <rPh sb="4" eb="6">
      <t>タンドク</t>
    </rPh>
    <rPh sb="6" eb="8">
      <t>ジギョウ</t>
    </rPh>
    <phoneticPr fontId="13"/>
  </si>
  <si>
    <t>　　その他</t>
    <rPh sb="4" eb="5">
      <t>ホカ</t>
    </rPh>
    <phoneticPr fontId="13"/>
  </si>
  <si>
    <t>【特別分】</t>
    <rPh sb="1" eb="3">
      <t>トクベツ</t>
    </rPh>
    <rPh sb="3" eb="4">
      <t>ブン</t>
    </rPh>
    <phoneticPr fontId="1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</si>
  <si>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7"/>
  </si>
  <si>
    <t>　　減税補てん債</t>
    <rPh sb="2" eb="4">
      <t>ゲンゼイ</t>
    </rPh>
    <rPh sb="4" eb="5">
      <t>ホ</t>
    </rPh>
    <rPh sb="7" eb="8">
      <t>サイ</t>
    </rPh>
    <phoneticPr fontId="27"/>
  </si>
  <si>
    <t>　　退職手当債</t>
    <rPh sb="2" eb="4">
      <t>タイショク</t>
    </rPh>
    <rPh sb="4" eb="6">
      <t>テアテ</t>
    </rPh>
    <rPh sb="6" eb="7">
      <t>サイ</t>
    </rPh>
    <phoneticPr fontId="27"/>
  </si>
  <si>
    <t>　　その他</t>
    <rPh sb="4" eb="5">
      <t>タ</t>
    </rPh>
    <phoneticPr fontId="27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</si>
  <si>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</si>
  <si>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6"/>
  </si>
  <si>
    <t>1.5％超
2.0％以下</t>
    <rPh sb="4" eb="5">
      <t>チョウ</t>
    </rPh>
    <rPh sb="10" eb="12">
      <t>イカ</t>
    </rPh>
    <phoneticPr fontId="26"/>
  </si>
  <si>
    <t>2.0％超
2.5％以下</t>
    <rPh sb="4" eb="5">
      <t>チョウ</t>
    </rPh>
    <rPh sb="10" eb="12">
      <t>イカ</t>
    </rPh>
    <phoneticPr fontId="26"/>
  </si>
  <si>
    <t>2.5％超
3.0％以下</t>
    <rPh sb="4" eb="5">
      <t>チョウ</t>
    </rPh>
    <rPh sb="10" eb="12">
      <t>イカ</t>
    </rPh>
    <phoneticPr fontId="26"/>
  </si>
  <si>
    <t>3.0％超
3.5％以下</t>
    <rPh sb="4" eb="5">
      <t>チョウ</t>
    </rPh>
    <rPh sb="10" eb="12">
      <t>イカ</t>
    </rPh>
    <phoneticPr fontId="26"/>
  </si>
  <si>
    <t>3.5％超
4.0％以下</t>
    <rPh sb="4" eb="5">
      <t>チョウ</t>
    </rPh>
    <rPh sb="10" eb="12">
      <t>イカ</t>
    </rPh>
    <phoneticPr fontId="26"/>
  </si>
  <si>
    <t>4.0％超</t>
    <rPh sb="4" eb="5">
      <t>チョウ</t>
    </rPh>
    <phoneticPr fontId="26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</si>
  <si>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</si>
  <si>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</si>
  <si>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</si>
  <si>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</si>
  <si>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</si>
  <si>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</si>
  <si>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</si>
  <si>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</si>
  <si>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</si>
  <si>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</si>
  <si>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</si>
  <si>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</si>
  <si>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6"/>
  </si>
  <si>
    <t>契約条項の概要</t>
    <rPh sb="0" eb="2">
      <t>ケイヤク</t>
    </rPh>
    <rPh sb="2" eb="4">
      <t>ジョウコウ</t>
    </rPh>
    <rPh sb="5" eb="7">
      <t>ガイヨウ</t>
    </rPh>
    <phoneticPr fontId="26"/>
  </si>
  <si>
    <t>⑤引当金の明細</t>
    <rPh sb="1" eb="4">
      <t>ヒキアテキン</t>
    </rPh>
    <rPh sb="5" eb="7">
      <t>メイサイ</t>
    </rPh>
    <phoneticPr fontId="13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</si>
  <si>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</si>
  <si>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</si>
  <si>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</si>
  <si>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</si>
  <si>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</si>
  <si>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3"/>
  </si>
  <si>
    <t>その他</t>
    <rPh sb="2" eb="3">
      <t>タ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</si>
  <si>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</si>
  <si>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（１）補助金等の明細</t>
    <rPh sb="3" eb="7">
      <t>ホジョキンナド</t>
    </rPh>
    <rPh sb="8" eb="10">
      <t>メイサイ</t>
    </rPh>
    <phoneticPr fontId="13"/>
  </si>
  <si>
    <t>名称</t>
    <rPh sb="0" eb="2">
      <t>メイショウ</t>
    </rPh>
    <phoneticPr fontId="13"/>
  </si>
  <si>
    <t>相手先</t>
    <rPh sb="0" eb="3">
      <t>アイテサキ</t>
    </rPh>
    <phoneticPr fontId="13"/>
  </si>
  <si>
    <t>金額</t>
    <rPh sb="0" eb="2">
      <t>キンガク</t>
    </rPh>
    <phoneticPr fontId="13"/>
  </si>
  <si>
    <t>支出目的</t>
    <rPh sb="0" eb="2">
      <t>シシュツ</t>
    </rPh>
    <rPh sb="2" eb="4">
      <t>モクテキ</t>
    </rPh>
    <phoneticPr fontId="13"/>
  </si>
  <si>
    <t>計</t>
    <rPh sb="0" eb="1">
      <t>ケイ</t>
    </rPh>
    <phoneticPr fontId="13"/>
  </si>
  <si>
    <t>その他の補助金等</t>
    <rPh sb="2" eb="3">
      <t>タ</t>
    </rPh>
    <rPh sb="4" eb="7">
      <t>ホジョキン</t>
    </rPh>
    <rPh sb="7" eb="8">
      <t>ナド</t>
    </rPh>
    <phoneticPr fontId="1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</si>
  <si>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3"/>
  </si>
  <si>
    <t>（１）財源の明細</t>
    <rPh sb="3" eb="5">
      <t>ザイゲン</t>
    </rPh>
    <rPh sb="6" eb="8">
      <t>メイサイ</t>
    </rPh>
    <phoneticPr fontId="13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</si>
  <si>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</si>
  <si>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</si>
  <si>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一般会計</t>
    <rPh sb="0" eb="2">
      <t>イッパン</t>
    </rPh>
    <rPh sb="2" eb="4">
      <t>カイケイ</t>
    </rPh>
    <phoneticPr fontId="5"/>
  </si>
  <si>
    <t>小計</t>
    <rPh sb="0" eb="2">
      <t>ショウケイ</t>
    </rPh>
    <phoneticPr fontId="5"/>
  </si>
  <si>
    <t>資本的
補助金</t>
    <rPh sb="0" eb="3">
      <t>シホンテキ</t>
    </rPh>
    <rPh sb="4" eb="7">
      <t>ホジョキン</t>
    </rPh>
    <phoneticPr fontId="13"/>
  </si>
  <si>
    <t>国庫支出金</t>
    <rPh sb="0" eb="2">
      <t>コッコ</t>
    </rPh>
    <rPh sb="2" eb="5">
      <t>シシュツキン</t>
    </rPh>
    <phoneticPr fontId="5"/>
  </si>
  <si>
    <t>都道府県等支出金</t>
    <rPh sb="0" eb="4">
      <t>トドウフケン</t>
    </rPh>
    <rPh sb="4" eb="5">
      <t>ナド</t>
    </rPh>
    <rPh sb="5" eb="8">
      <t>シシュツキン</t>
    </rPh>
    <phoneticPr fontId="5"/>
  </si>
  <si>
    <t>経常的
補助金</t>
    <rPh sb="0" eb="3">
      <t>ケイジョウテキ</t>
    </rPh>
    <rPh sb="4" eb="7">
      <t>ホジョキン</t>
    </rPh>
    <phoneticPr fontId="13"/>
  </si>
  <si>
    <t>（２）財源情報の明細</t>
    <rPh sb="3" eb="5">
      <t>ザイゲン</t>
    </rPh>
    <rPh sb="5" eb="7">
      <t>ジョウホウ</t>
    </rPh>
    <rPh sb="8" eb="10">
      <t>メイサイ</t>
    </rPh>
    <phoneticPr fontId="13"/>
  </si>
  <si>
    <t>内訳</t>
    <rPh sb="0" eb="2">
      <t>ウチワケ</t>
    </rPh>
    <phoneticPr fontId="1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</si>
  <si>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3"/>
  </si>
  <si>
    <t>地方債</t>
    <rPh sb="0" eb="3">
      <t>チホウサイ</t>
    </rPh>
    <phoneticPr fontId="13"/>
  </si>
  <si>
    <t>税収等</t>
    <rPh sb="0" eb="3">
      <t>ゼイシュウナド</t>
    </rPh>
    <phoneticPr fontId="13"/>
  </si>
  <si>
    <t>その他</t>
    <rPh sb="2" eb="3">
      <t>ホカ</t>
    </rPh>
    <phoneticPr fontId="13"/>
  </si>
  <si>
    <t>純行政コスト</t>
    <rPh sb="0" eb="1">
      <t>ジュン</t>
    </rPh>
    <rPh sb="1" eb="3">
      <t>ギョウセイ</t>
    </rPh>
    <phoneticPr fontId="1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</si>
  <si>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</si>
  <si>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</si>
  <si>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3"/>
  </si>
  <si>
    <t>（１）資金の明細</t>
    <rPh sb="3" eb="5">
      <t>シキン</t>
    </rPh>
    <rPh sb="6" eb="8">
      <t>メイサイ</t>
    </rPh>
    <phoneticPr fontId="13"/>
  </si>
  <si>
    <t>要求払預金</t>
    <rPh sb="0" eb="2">
      <t>ヨウキュウ</t>
    </rPh>
    <rPh sb="2" eb="3">
      <t>ハラ</t>
    </rPh>
    <rPh sb="3" eb="5">
      <t>ヨキン</t>
    </rPh>
    <phoneticPr fontId="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</si>
  <si>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</si>
  <si>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</si>
  <si>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</si>
  <si>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3"/>
  </si>
  <si>
    <t>③投資及び出資金の明細</t>
    <phoneticPr fontId="13"/>
  </si>
  <si>
    <t>④基金の明細</t>
    <phoneticPr fontId="13"/>
  </si>
  <si>
    <t>⑤貸付金の明細</t>
    <phoneticPr fontId="13"/>
  </si>
  <si>
    <t>地方債名</t>
    <rPh sb="0" eb="3">
      <t>チホウサイ</t>
    </rPh>
    <rPh sb="3" eb="4">
      <t>メイ</t>
    </rPh>
    <phoneticPr fontId="5"/>
  </si>
  <si>
    <t>その他</t>
  </si>
  <si>
    <t>【通常分】一般公共事業</t>
  </si>
  <si>
    <t>【通常分】公営住宅建設</t>
  </si>
  <si>
    <t>【通常分】災害復旧</t>
  </si>
  <si>
    <t>【通常分】教育・福祉施設</t>
  </si>
  <si>
    <t>【通常分】一般単独事業</t>
  </si>
  <si>
    <t>【通常分】その他</t>
  </si>
  <si>
    <t>【特別分】臨時財政対策債</t>
  </si>
  <si>
    <t>【特別分】減税補てん債</t>
  </si>
  <si>
    <t>【特別分】退職手当債</t>
  </si>
  <si>
    <t>【特別分】その他</t>
  </si>
  <si>
    <t>借入先</t>
    <rPh sb="0" eb="1">
      <t>シャク</t>
    </rPh>
    <rPh sb="1" eb="2">
      <t>ハイ</t>
    </rPh>
    <rPh sb="2" eb="3">
      <t>サキ</t>
    </rPh>
    <phoneticPr fontId="5"/>
  </si>
  <si>
    <t>市場公募債のうち共同発行債</t>
  </si>
  <si>
    <t>市場公募債のうち住民公募債</t>
  </si>
  <si>
    <t>政府資金</t>
  </si>
  <si>
    <t>利率</t>
    <rPh sb="0" eb="2">
      <t>リリツ</t>
    </rPh>
    <phoneticPr fontId="5"/>
  </si>
  <si>
    <t>平成28年度</t>
    <rPh sb="0" eb="2">
      <t>ヘイセイ</t>
    </rPh>
    <rPh sb="4" eb="6">
      <t>ネンド</t>
    </rPh>
    <phoneticPr fontId="5"/>
  </si>
  <si>
    <t>返済スケジュール</t>
    <rPh sb="0" eb="2">
      <t>ヘンサイ</t>
    </rPh>
    <phoneticPr fontId="5"/>
  </si>
  <si>
    <t>21以降</t>
    <rPh sb="2" eb="4">
      <t>イコウ</t>
    </rPh>
    <phoneticPr fontId="5"/>
  </si>
  <si>
    <t>END</t>
    <phoneticPr fontId="5"/>
  </si>
  <si>
    <t>市中銀行</t>
  </si>
  <si>
    <t>その他の金融機関</t>
  </si>
  <si>
    <t>地方公共団体金融機構</t>
  </si>
  <si>
    <t>【通常分】一般公共事業</t>
    <phoneticPr fontId="5"/>
  </si>
  <si>
    <t>～</t>
    <phoneticPr fontId="5"/>
  </si>
  <si>
    <t xml:space="preserve">                            合計</t>
    <phoneticPr fontId="5"/>
  </si>
  <si>
    <t>①必要情報を金融資産等シート及びﾋｱﾘﾝｸﾞで確認をして下さい。</t>
    <rPh sb="1" eb="3">
      <t>ヒツヨウ</t>
    </rPh>
    <rPh sb="3" eb="5">
      <t>ジョウホウ</t>
    </rPh>
    <rPh sb="6" eb="8">
      <t>キンユウ</t>
    </rPh>
    <rPh sb="8" eb="10">
      <t>シサン</t>
    </rPh>
    <rPh sb="10" eb="11">
      <t>トウ</t>
    </rPh>
    <rPh sb="14" eb="15">
      <t>オヨ</t>
    </rPh>
    <rPh sb="23" eb="25">
      <t>カクニン</t>
    </rPh>
    <rPh sb="28" eb="29">
      <t>クダ</t>
    </rPh>
    <phoneticPr fontId="5"/>
  </si>
  <si>
    <t>②ﾋｱﾘﾝｸﾞ事項は別紙附属明細書作成ヒアリングシートを参照して下さい。</t>
    <rPh sb="7" eb="9">
      <t>ジコウ</t>
    </rPh>
    <rPh sb="10" eb="12">
      <t>ベッシ</t>
    </rPh>
    <rPh sb="28" eb="30">
      <t>サンショウ</t>
    </rPh>
    <rPh sb="32" eb="33">
      <t>クダ</t>
    </rPh>
    <phoneticPr fontId="5"/>
  </si>
  <si>
    <t>③入力後、黄色の箇所は不要な情報となりますので、列毎削除して下さい。</t>
    <rPh sb="1" eb="4">
      <t>ニュウリョクゴ</t>
    </rPh>
    <rPh sb="5" eb="7">
      <t>キイロ</t>
    </rPh>
    <rPh sb="8" eb="10">
      <t>カショ</t>
    </rPh>
    <rPh sb="11" eb="13">
      <t>フヨウ</t>
    </rPh>
    <rPh sb="14" eb="16">
      <t>ジョウホウ</t>
    </rPh>
    <rPh sb="24" eb="25">
      <t>レツ</t>
    </rPh>
    <rPh sb="25" eb="26">
      <t>ゴト</t>
    </rPh>
    <rPh sb="26" eb="28">
      <t>サクジョ</t>
    </rPh>
    <rPh sb="30" eb="31">
      <t>クダ</t>
    </rPh>
    <phoneticPr fontId="5"/>
  </si>
  <si>
    <t>○使用方法</t>
    <rPh sb="1" eb="3">
      <t>シヨウ</t>
    </rPh>
    <rPh sb="3" eb="5">
      <t>ホウホウ</t>
    </rPh>
    <phoneticPr fontId="5"/>
  </si>
  <si>
    <t>（単位：円）</t>
    <rPh sb="1" eb="3">
      <t>タンイ</t>
    </rPh>
    <rPh sb="4" eb="5">
      <t>エン</t>
    </rPh>
    <phoneticPr fontId="13"/>
  </si>
  <si>
    <t>（単位：円）</t>
    <rPh sb="1" eb="3">
      <t>タンイ</t>
    </rPh>
    <rPh sb="4" eb="5">
      <t>エン</t>
    </rPh>
    <phoneticPr fontId="5"/>
  </si>
  <si>
    <t>（単位：円）</t>
    <rPh sb="4" eb="5">
      <t>エン</t>
    </rPh>
    <phoneticPr fontId="5"/>
  </si>
  <si>
    <t>（単位：　円）</t>
    <rPh sb="1" eb="3">
      <t>タンイ</t>
    </rPh>
    <rPh sb="5" eb="6">
      <t>エン</t>
    </rPh>
    <phoneticPr fontId="13"/>
  </si>
  <si>
    <t>-</t>
    <phoneticPr fontId="5"/>
  </si>
  <si>
    <t>株式会社羽合温泉協同開発事業団株券</t>
    <rPh sb="0" eb="2">
      <t>カブシキ</t>
    </rPh>
    <rPh sb="2" eb="4">
      <t>カイシャ</t>
    </rPh>
    <rPh sb="4" eb="6">
      <t>ハワイ</t>
    </rPh>
    <rPh sb="6" eb="8">
      <t>オンセン</t>
    </rPh>
    <rPh sb="8" eb="10">
      <t>キョウドウ</t>
    </rPh>
    <rPh sb="10" eb="12">
      <t>カイハツ</t>
    </rPh>
    <rPh sb="12" eb="15">
      <t>ジギョウダン</t>
    </rPh>
    <rPh sb="15" eb="17">
      <t>カブケン</t>
    </rPh>
    <phoneticPr fontId="3"/>
  </si>
  <si>
    <t>智頭鉄道株式会社株券</t>
    <rPh sb="0" eb="2">
      <t>チズ</t>
    </rPh>
    <rPh sb="2" eb="4">
      <t>テツドウ</t>
    </rPh>
    <rPh sb="4" eb="6">
      <t>カブシキ</t>
    </rPh>
    <rPh sb="6" eb="8">
      <t>カイシャ</t>
    </rPh>
    <rPh sb="8" eb="10">
      <t>カブケン</t>
    </rPh>
    <phoneticPr fontId="3"/>
  </si>
  <si>
    <t>鳥取中央有線放送株式会社株券</t>
    <rPh sb="0" eb="2">
      <t>トットリ</t>
    </rPh>
    <rPh sb="2" eb="4">
      <t>チュウオウ</t>
    </rPh>
    <rPh sb="4" eb="6">
      <t>ユウセン</t>
    </rPh>
    <rPh sb="6" eb="8">
      <t>ホウソウ</t>
    </rPh>
    <rPh sb="8" eb="10">
      <t>カブシキ</t>
    </rPh>
    <rPh sb="10" eb="12">
      <t>カイシャ</t>
    </rPh>
    <rPh sb="12" eb="14">
      <t>カブケン</t>
    </rPh>
    <phoneticPr fontId="3"/>
  </si>
  <si>
    <t>湯梨浜町土地開発公社出資金</t>
    <rPh sb="0" eb="3">
      <t>ユリハマ</t>
    </rPh>
    <rPh sb="3" eb="4">
      <t>マチ</t>
    </rPh>
    <rPh sb="4" eb="6">
      <t>トチ</t>
    </rPh>
    <rPh sb="6" eb="8">
      <t>カイハツ</t>
    </rPh>
    <rPh sb="8" eb="10">
      <t>コウシャ</t>
    </rPh>
    <rPh sb="10" eb="13">
      <t>シュッシキン</t>
    </rPh>
    <phoneticPr fontId="3"/>
  </si>
  <si>
    <t>財団法人ゆりはま温泉公社出資金</t>
    <rPh sb="0" eb="2">
      <t>ザイダン</t>
    </rPh>
    <rPh sb="2" eb="4">
      <t>ホウジン</t>
    </rPh>
    <rPh sb="8" eb="10">
      <t>オンセン</t>
    </rPh>
    <rPh sb="10" eb="11">
      <t>コウ</t>
    </rPh>
    <rPh sb="11" eb="12">
      <t>シャ</t>
    </rPh>
    <rPh sb="12" eb="15">
      <t>シュッシキン</t>
    </rPh>
    <phoneticPr fontId="3"/>
  </si>
  <si>
    <t>湯梨浜町水道事業出資金</t>
    <rPh sb="0" eb="3">
      <t>ユリハマ</t>
    </rPh>
    <rPh sb="3" eb="4">
      <t>マチ</t>
    </rPh>
    <rPh sb="4" eb="6">
      <t>スイドウ</t>
    </rPh>
    <rPh sb="6" eb="8">
      <t>ジギョウ</t>
    </rPh>
    <rPh sb="8" eb="11">
      <t>シュッシキン</t>
    </rPh>
    <phoneticPr fontId="3"/>
  </si>
  <si>
    <t>-</t>
    <phoneticPr fontId="5"/>
  </si>
  <si>
    <t>鳥取県農業信用基金協会出資金</t>
    <rPh sb="0" eb="3">
      <t>トットリケン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3"/>
  </si>
  <si>
    <t>鳥取県漁業信用基金協会出資金</t>
    <rPh sb="0" eb="2">
      <t>トットリ</t>
    </rPh>
    <rPh sb="2" eb="3">
      <t>ケン</t>
    </rPh>
    <rPh sb="3" eb="5">
      <t>ギョギョウ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3"/>
  </si>
  <si>
    <t>鳥取県中部森林組合出資金</t>
    <rPh sb="0" eb="3">
      <t>トットリケン</t>
    </rPh>
    <rPh sb="3" eb="5">
      <t>チュウブ</t>
    </rPh>
    <rPh sb="5" eb="7">
      <t>シンリン</t>
    </rPh>
    <rPh sb="7" eb="9">
      <t>クミアイ</t>
    </rPh>
    <rPh sb="9" eb="12">
      <t>シュッシキン</t>
    </rPh>
    <phoneticPr fontId="3"/>
  </si>
  <si>
    <t>中部ふるさと市町村圏振興事業出資金</t>
    <rPh sb="0" eb="2">
      <t>チュウブ</t>
    </rPh>
    <rPh sb="6" eb="9">
      <t>シチョウソン</t>
    </rPh>
    <rPh sb="9" eb="10">
      <t>ケン</t>
    </rPh>
    <rPh sb="10" eb="12">
      <t>シンコウ</t>
    </rPh>
    <rPh sb="12" eb="14">
      <t>ジギョウ</t>
    </rPh>
    <rPh sb="14" eb="17">
      <t>シュッシキン</t>
    </rPh>
    <phoneticPr fontId="3"/>
  </si>
  <si>
    <t>公益財団法人鳥取県保健事業団出資金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ホケン</t>
    </rPh>
    <rPh sb="11" eb="13">
      <t>ジギョウ</t>
    </rPh>
    <rPh sb="13" eb="14">
      <t>ダン</t>
    </rPh>
    <rPh sb="14" eb="17">
      <t>シュッシキン</t>
    </rPh>
    <phoneticPr fontId="3"/>
  </si>
  <si>
    <t>公益財団法人鳥取県天神川流域下水道公社出資金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テンジン</t>
    </rPh>
    <rPh sb="11" eb="12">
      <t>ガワ</t>
    </rPh>
    <rPh sb="12" eb="14">
      <t>リュウイキ</t>
    </rPh>
    <rPh sb="14" eb="17">
      <t>ゲスイドウ</t>
    </rPh>
    <rPh sb="17" eb="19">
      <t>コウシャ</t>
    </rPh>
    <rPh sb="19" eb="22">
      <t>シュッシキン</t>
    </rPh>
    <phoneticPr fontId="3"/>
  </si>
  <si>
    <t>公益財団法人鳥取県環境管理事業センター出資金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カンキョウ</t>
    </rPh>
    <rPh sb="11" eb="13">
      <t>カンリ</t>
    </rPh>
    <rPh sb="13" eb="15">
      <t>ジギョウ</t>
    </rPh>
    <rPh sb="19" eb="22">
      <t>シュッシキン</t>
    </rPh>
    <phoneticPr fontId="3"/>
  </si>
  <si>
    <t>東郷温泉管理協同組合出資金</t>
    <rPh sb="0" eb="2">
      <t>トウゴウ</t>
    </rPh>
    <rPh sb="2" eb="4">
      <t>オンセン</t>
    </rPh>
    <rPh sb="4" eb="6">
      <t>カンリ</t>
    </rPh>
    <rPh sb="6" eb="8">
      <t>キョウドウ</t>
    </rPh>
    <rPh sb="8" eb="10">
      <t>クミアイ</t>
    </rPh>
    <rPh sb="10" eb="13">
      <t>シュッシキン</t>
    </rPh>
    <phoneticPr fontId="3"/>
  </si>
  <si>
    <t>鳥取県信用保証協会出損金</t>
    <rPh sb="0" eb="3">
      <t>トットリケン</t>
    </rPh>
    <rPh sb="3" eb="5">
      <t>シンヨウ</t>
    </rPh>
    <rPh sb="5" eb="7">
      <t>ホショウ</t>
    </rPh>
    <rPh sb="7" eb="9">
      <t>キョウカイ</t>
    </rPh>
    <rPh sb="9" eb="10">
      <t>シュツ</t>
    </rPh>
    <rPh sb="10" eb="11">
      <t>ソン</t>
    </rPh>
    <rPh sb="11" eb="12">
      <t>キン</t>
    </rPh>
    <phoneticPr fontId="3"/>
  </si>
  <si>
    <t>公益財団法人鳥取県国際交流財団出損金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コクサイ</t>
    </rPh>
    <rPh sb="11" eb="13">
      <t>コウリュウ</t>
    </rPh>
    <rPh sb="13" eb="15">
      <t>ザイダン</t>
    </rPh>
    <rPh sb="15" eb="16">
      <t>シュツ</t>
    </rPh>
    <rPh sb="16" eb="17">
      <t>ソン</t>
    </rPh>
    <rPh sb="17" eb="18">
      <t>キン</t>
    </rPh>
    <phoneticPr fontId="3"/>
  </si>
  <si>
    <t>公益財団法人鳥取県林業担い手育成財団出損金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リンギョウ</t>
    </rPh>
    <rPh sb="11" eb="12">
      <t>ニナ</t>
    </rPh>
    <rPh sb="13" eb="14">
      <t>テ</t>
    </rPh>
    <rPh sb="14" eb="16">
      <t>イクセイ</t>
    </rPh>
    <rPh sb="16" eb="18">
      <t>ザイダン</t>
    </rPh>
    <rPh sb="18" eb="19">
      <t>シュツ</t>
    </rPh>
    <rPh sb="19" eb="20">
      <t>ソン</t>
    </rPh>
    <rPh sb="20" eb="21">
      <t>キン</t>
    </rPh>
    <phoneticPr fontId="3"/>
  </si>
  <si>
    <t>財団法人鳥取県農業農村担い手育成機構出損金</t>
    <rPh sb="0" eb="2">
      <t>ザイダン</t>
    </rPh>
    <rPh sb="2" eb="4">
      <t>ホウジン</t>
    </rPh>
    <rPh sb="4" eb="7">
      <t>トットリケン</t>
    </rPh>
    <rPh sb="7" eb="9">
      <t>ノウギョウ</t>
    </rPh>
    <rPh sb="9" eb="11">
      <t>ノウソン</t>
    </rPh>
    <rPh sb="11" eb="12">
      <t>ニナ</t>
    </rPh>
    <rPh sb="13" eb="14">
      <t>テ</t>
    </rPh>
    <rPh sb="14" eb="16">
      <t>イクセイ</t>
    </rPh>
    <rPh sb="16" eb="18">
      <t>キコウ</t>
    </rPh>
    <rPh sb="18" eb="19">
      <t>シュツ</t>
    </rPh>
    <rPh sb="19" eb="21">
      <t>ソンキン</t>
    </rPh>
    <phoneticPr fontId="3"/>
  </si>
  <si>
    <t>公益財団法人暴力追放センター基本財産出損金</t>
    <rPh sb="0" eb="2">
      <t>コウエキ</t>
    </rPh>
    <rPh sb="2" eb="4">
      <t>ザイダン</t>
    </rPh>
    <rPh sb="4" eb="6">
      <t>ホウジン</t>
    </rPh>
    <rPh sb="6" eb="8">
      <t>ボウリョク</t>
    </rPh>
    <rPh sb="8" eb="10">
      <t>ツイホウ</t>
    </rPh>
    <rPh sb="14" eb="16">
      <t>キホン</t>
    </rPh>
    <rPh sb="16" eb="18">
      <t>ザイサン</t>
    </rPh>
    <rPh sb="18" eb="19">
      <t>シュツ</t>
    </rPh>
    <rPh sb="19" eb="20">
      <t>ソン</t>
    </rPh>
    <rPh sb="20" eb="21">
      <t>キン</t>
    </rPh>
    <phoneticPr fontId="3"/>
  </si>
  <si>
    <t>公益財団法人鳥取県魚の豊な川づくり基金出損金</t>
    <rPh sb="0" eb="2">
      <t>コウエキ</t>
    </rPh>
    <rPh sb="2" eb="4">
      <t>ザイダン</t>
    </rPh>
    <rPh sb="4" eb="6">
      <t>ホウジン</t>
    </rPh>
    <rPh sb="6" eb="9">
      <t>トットリケン</t>
    </rPh>
    <rPh sb="9" eb="10">
      <t>サカナ</t>
    </rPh>
    <rPh sb="11" eb="12">
      <t>ユタ</t>
    </rPh>
    <rPh sb="13" eb="14">
      <t>カワ</t>
    </rPh>
    <rPh sb="17" eb="19">
      <t>キキン</t>
    </rPh>
    <rPh sb="19" eb="20">
      <t>シュツ</t>
    </rPh>
    <rPh sb="20" eb="21">
      <t>ソン</t>
    </rPh>
    <rPh sb="21" eb="22">
      <t>キン</t>
    </rPh>
    <phoneticPr fontId="3"/>
  </si>
  <si>
    <t>基本財産及び東・中部地域雇用環境整備基金出損金</t>
    <rPh sb="0" eb="2">
      <t>キホン</t>
    </rPh>
    <rPh sb="2" eb="4">
      <t>ザイサン</t>
    </rPh>
    <rPh sb="4" eb="5">
      <t>オヨ</t>
    </rPh>
    <rPh sb="6" eb="7">
      <t>ヒガシ</t>
    </rPh>
    <rPh sb="8" eb="10">
      <t>チュウブ</t>
    </rPh>
    <rPh sb="10" eb="12">
      <t>チイキ</t>
    </rPh>
    <rPh sb="12" eb="14">
      <t>コヨウ</t>
    </rPh>
    <rPh sb="14" eb="16">
      <t>カンキョウ</t>
    </rPh>
    <rPh sb="16" eb="18">
      <t>セイビ</t>
    </rPh>
    <rPh sb="18" eb="20">
      <t>キキン</t>
    </rPh>
    <rPh sb="20" eb="21">
      <t>シュツ</t>
    </rPh>
    <rPh sb="21" eb="23">
      <t>ソンキン</t>
    </rPh>
    <phoneticPr fontId="3"/>
  </si>
  <si>
    <t>公益財団法人鳥取県栽培漁業協会出損金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サイバイ</t>
    </rPh>
    <rPh sb="11" eb="13">
      <t>ギョギョウ</t>
    </rPh>
    <rPh sb="13" eb="15">
      <t>キョウカイ</t>
    </rPh>
    <rPh sb="15" eb="16">
      <t>シュツ</t>
    </rPh>
    <rPh sb="16" eb="17">
      <t>ソン</t>
    </rPh>
    <rPh sb="17" eb="18">
      <t>キン</t>
    </rPh>
    <phoneticPr fontId="3"/>
  </si>
  <si>
    <t>公益財団法人鳥取県建設技術センター出損金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rPh sb="17" eb="18">
      <t>シュツ</t>
    </rPh>
    <rPh sb="18" eb="19">
      <t>ソン</t>
    </rPh>
    <rPh sb="19" eb="20">
      <t>キン</t>
    </rPh>
    <phoneticPr fontId="3"/>
  </si>
  <si>
    <t>ことぶき高齢者基金造成出損金</t>
    <rPh sb="4" eb="7">
      <t>コウレイシャ</t>
    </rPh>
    <rPh sb="7" eb="9">
      <t>キキン</t>
    </rPh>
    <rPh sb="9" eb="11">
      <t>ゾウセイ</t>
    </rPh>
    <rPh sb="11" eb="12">
      <t>シュツ</t>
    </rPh>
    <rPh sb="12" eb="13">
      <t>ソン</t>
    </rPh>
    <rPh sb="13" eb="14">
      <t>キン</t>
    </rPh>
    <phoneticPr fontId="3"/>
  </si>
  <si>
    <t>公益財団法人鳥取県臓器・アイバンク出損金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ゾウキ</t>
    </rPh>
    <rPh sb="17" eb="18">
      <t>シュツ</t>
    </rPh>
    <rPh sb="18" eb="19">
      <t>ソン</t>
    </rPh>
    <rPh sb="19" eb="20">
      <t>キン</t>
    </rPh>
    <phoneticPr fontId="3"/>
  </si>
  <si>
    <t>地方公営企業等金融機構出資金</t>
    <rPh sb="0" eb="2">
      <t>チホウ</t>
    </rPh>
    <rPh sb="2" eb="4">
      <t>コウエイ</t>
    </rPh>
    <rPh sb="4" eb="7">
      <t>キギョウトウ</t>
    </rPh>
    <rPh sb="7" eb="9">
      <t>キンユウ</t>
    </rPh>
    <rPh sb="9" eb="11">
      <t>キコウ</t>
    </rPh>
    <rPh sb="11" eb="14">
      <t>シュッシキン</t>
    </rPh>
    <phoneticPr fontId="3"/>
  </si>
  <si>
    <t>社団法人畜産推進機構出損金</t>
    <rPh sb="0" eb="2">
      <t>シャダン</t>
    </rPh>
    <rPh sb="2" eb="4">
      <t>ホウジン</t>
    </rPh>
    <rPh sb="4" eb="6">
      <t>チクサン</t>
    </rPh>
    <rPh sb="6" eb="8">
      <t>スイシン</t>
    </rPh>
    <rPh sb="8" eb="10">
      <t>キコウ</t>
    </rPh>
    <rPh sb="10" eb="11">
      <t>シュツ</t>
    </rPh>
    <rPh sb="11" eb="13">
      <t>ソンキン</t>
    </rPh>
    <phoneticPr fontId="3"/>
  </si>
  <si>
    <t>一般財団法人とっとり県民活動活性化センター出損金</t>
    <rPh sb="0" eb="2">
      <t>イッパン</t>
    </rPh>
    <rPh sb="2" eb="4">
      <t>ザイダン</t>
    </rPh>
    <rPh sb="4" eb="6">
      <t>ホウジン</t>
    </rPh>
    <rPh sb="10" eb="12">
      <t>ケンミン</t>
    </rPh>
    <rPh sb="12" eb="14">
      <t>カツドウ</t>
    </rPh>
    <rPh sb="14" eb="17">
      <t>カッセイカ</t>
    </rPh>
    <rPh sb="21" eb="22">
      <t>シュツ</t>
    </rPh>
    <rPh sb="22" eb="23">
      <t>ソン</t>
    </rPh>
    <rPh sb="23" eb="24">
      <t>キン</t>
    </rPh>
    <phoneticPr fontId="3"/>
  </si>
  <si>
    <t>株式会社湯梨浜町まちづくり株式会社</t>
    <rPh sb="0" eb="4">
      <t>カブシキガイシャ</t>
    </rPh>
    <rPh sb="4" eb="8">
      <t>ユリハマチョウ</t>
    </rPh>
    <rPh sb="13" eb="17">
      <t>カブシキガイシャ</t>
    </rPh>
    <phoneticPr fontId="4"/>
  </si>
  <si>
    <t>その他（基金）</t>
    <rPh sb="2" eb="3">
      <t>ホカ</t>
    </rPh>
    <rPh sb="4" eb="6">
      <t>キキン</t>
    </rPh>
    <phoneticPr fontId="5"/>
  </si>
  <si>
    <t>　　水明荘貸付金</t>
    <rPh sb="2" eb="3">
      <t>ミズ</t>
    </rPh>
    <rPh sb="3" eb="4">
      <t>ア</t>
    </rPh>
    <rPh sb="4" eb="5">
      <t>ソウ</t>
    </rPh>
    <rPh sb="5" eb="7">
      <t>カシツケ</t>
    </rPh>
    <rPh sb="7" eb="8">
      <t>キン</t>
    </rPh>
    <phoneticPr fontId="3"/>
  </si>
  <si>
    <t>　　地域総合整備資金貸付金</t>
    <rPh sb="2" eb="4">
      <t>チイキ</t>
    </rPh>
    <rPh sb="4" eb="6">
      <t>ソウゴウ</t>
    </rPh>
    <rPh sb="6" eb="8">
      <t>セイビ</t>
    </rPh>
    <rPh sb="8" eb="10">
      <t>シキン</t>
    </rPh>
    <rPh sb="10" eb="12">
      <t>カシツケ</t>
    </rPh>
    <rPh sb="12" eb="13">
      <t>キン</t>
    </rPh>
    <phoneticPr fontId="3"/>
  </si>
  <si>
    <t>　　町育英奨学資金</t>
    <rPh sb="2" eb="3">
      <t>マチ</t>
    </rPh>
    <rPh sb="3" eb="5">
      <t>イクエイ</t>
    </rPh>
    <rPh sb="5" eb="7">
      <t>ショウガク</t>
    </rPh>
    <rPh sb="7" eb="9">
      <t>シキン</t>
    </rPh>
    <phoneticPr fontId="3"/>
  </si>
  <si>
    <t>　　地域改善対策大学等奨学資金貸付金</t>
    <rPh sb="2" eb="4">
      <t>チイキ</t>
    </rPh>
    <rPh sb="4" eb="6">
      <t>カイゼン</t>
    </rPh>
    <rPh sb="6" eb="8">
      <t>タイサク</t>
    </rPh>
    <rPh sb="8" eb="11">
      <t>ダイガクトウ</t>
    </rPh>
    <rPh sb="11" eb="13">
      <t>ショウガク</t>
    </rPh>
    <rPh sb="13" eb="15">
      <t>シキン</t>
    </rPh>
    <rPh sb="15" eb="17">
      <t>カシツケ</t>
    </rPh>
    <rPh sb="17" eb="18">
      <t>キン</t>
    </rPh>
    <phoneticPr fontId="3"/>
  </si>
  <si>
    <t>　　旧松田新市奨学資金貸付金</t>
    <rPh sb="2" eb="3">
      <t>キュウ</t>
    </rPh>
    <rPh sb="3" eb="5">
      <t>マツダ</t>
    </rPh>
    <rPh sb="5" eb="6">
      <t>シン</t>
    </rPh>
    <rPh sb="6" eb="7">
      <t>イチ</t>
    </rPh>
    <rPh sb="7" eb="9">
      <t>ショウガク</t>
    </rPh>
    <rPh sb="9" eb="11">
      <t>シキン</t>
    </rPh>
    <rPh sb="11" eb="13">
      <t>カシツケ</t>
    </rPh>
    <rPh sb="13" eb="14">
      <t>キン</t>
    </rPh>
    <phoneticPr fontId="3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</si>
  <si>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4"/>
  </si>
  <si>
    <t>　　障害者住宅整備資金貸付事業特別会計</t>
    <rPh sb="2" eb="5">
      <t>ショウガイシャ</t>
    </rPh>
    <rPh sb="5" eb="7">
      <t>ジュウタク</t>
    </rPh>
    <rPh sb="7" eb="9">
      <t>セイビ</t>
    </rPh>
    <rPh sb="9" eb="11">
      <t>シキン</t>
    </rPh>
    <rPh sb="11" eb="13">
      <t>カシツケ</t>
    </rPh>
    <rPh sb="13" eb="15">
      <t>ジギョウ</t>
    </rPh>
    <rPh sb="15" eb="17">
      <t>トクベツ</t>
    </rPh>
    <rPh sb="17" eb="19">
      <t>カイケイ</t>
    </rPh>
    <phoneticPr fontId="4"/>
  </si>
  <si>
    <t>　　住宅新築資金等貸付事業特別会計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3">
      <t>ジギョウ</t>
    </rPh>
    <rPh sb="13" eb="15">
      <t>トクベツ</t>
    </rPh>
    <rPh sb="15" eb="17">
      <t>カイケイ</t>
    </rPh>
    <phoneticPr fontId="4"/>
  </si>
  <si>
    <t>一般公共：通常分</t>
  </si>
  <si>
    <t>一般公共：うち臨時公共事業分</t>
  </si>
  <si>
    <t>一般公共：その他</t>
  </si>
  <si>
    <t>一般単独：その他</t>
  </si>
  <si>
    <t>一般単独：うち臨時地方道整備事業債</t>
  </si>
  <si>
    <t>一般単独：うち臨時経済対策事業債</t>
  </si>
  <si>
    <t>一般単独：うち日本新生緊急基盤整備事業債</t>
  </si>
  <si>
    <t>一般単独：うち地域活性化事業債</t>
  </si>
  <si>
    <t>一般単独：うち合併特例事業債</t>
  </si>
  <si>
    <t>一般単独：うち地域再生事業債</t>
  </si>
  <si>
    <t>一般単独：うち地方道路等整備事業債</t>
  </si>
  <si>
    <t>一般単独：うち緊急防災・減災事業</t>
  </si>
  <si>
    <t>一般単独：うち公共施設最適化事業債</t>
  </si>
  <si>
    <t>公営住宅建設</t>
  </si>
  <si>
    <t>義務教育施設整備</t>
  </si>
  <si>
    <t>災害復旧債：一般単独災害復旧事業</t>
  </si>
  <si>
    <t>災害復旧事業債：補助災害復旧事業債</t>
  </si>
  <si>
    <t>厚生福祉施設整備</t>
  </si>
  <si>
    <t>過疎対策</t>
  </si>
  <si>
    <t>財源対策：一般公共</t>
  </si>
  <si>
    <t>財源対策：一般単独：うち臨時地方道整備事業債</t>
  </si>
  <si>
    <t>財源対策：一般単独：うち地域活性化事業債</t>
  </si>
  <si>
    <t>財源対策：義務教育施設整備</t>
  </si>
  <si>
    <t>減税補てん債</t>
  </si>
  <si>
    <t>臨時税収補てん債</t>
  </si>
  <si>
    <t>臨時財政対策債</t>
  </si>
  <si>
    <t>社会福祉施設整備事業債</t>
  </si>
  <si>
    <t>学校教育施設等整備</t>
  </si>
  <si>
    <t>公共事業等債</t>
  </si>
  <si>
    <t>一般補助施設整備等事業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</si>
  <si>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</si>
  <si>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</si>
  <si>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（単位：　円）</t>
    <rPh sb="1" eb="3">
      <t>タンイ</t>
    </rPh>
    <rPh sb="5" eb="6">
      <t>エン</t>
    </rPh>
    <phoneticPr fontId="5"/>
  </si>
  <si>
    <t>　　町民税</t>
    <rPh sb="2" eb="4">
      <t>チョウミン</t>
    </rPh>
    <rPh sb="4" eb="5">
      <t>ゼイ</t>
    </rPh>
    <phoneticPr fontId="4"/>
  </si>
  <si>
    <t>　　固定資産税</t>
    <rPh sb="2" eb="4">
      <t>コテイ</t>
    </rPh>
    <rPh sb="4" eb="7">
      <t>シサンゼイ</t>
    </rPh>
    <phoneticPr fontId="3"/>
  </si>
  <si>
    <t>　　軽自動車税</t>
    <rPh sb="2" eb="6">
      <t>ケイジドウシャ</t>
    </rPh>
    <rPh sb="6" eb="7">
      <t>ゼイ</t>
    </rPh>
    <phoneticPr fontId="3"/>
  </si>
  <si>
    <t>　　負担金</t>
    <rPh sb="2" eb="5">
      <t>フタンキン</t>
    </rPh>
    <phoneticPr fontId="3"/>
  </si>
  <si>
    <t>　　使用料</t>
    <rPh sb="2" eb="4">
      <t>シヨウ</t>
    </rPh>
    <rPh sb="4" eb="5">
      <t>リョウ</t>
    </rPh>
    <phoneticPr fontId="3"/>
  </si>
  <si>
    <t>　　雑入</t>
    <rPh sb="2" eb="3">
      <t>ザツ</t>
    </rPh>
    <rPh sb="3" eb="4">
      <t>ニュウ</t>
    </rPh>
    <phoneticPr fontId="3"/>
  </si>
  <si>
    <t>（単位：円）</t>
    <rPh sb="1" eb="3">
      <t>タンイ</t>
    </rPh>
    <rPh sb="4" eb="5">
      <t>エン</t>
    </rPh>
    <phoneticPr fontId="19"/>
  </si>
  <si>
    <t>総務</t>
    <rPh sb="0" eb="2">
      <t>ソウム</t>
    </rPh>
    <phoneticPr fontId="5"/>
  </si>
  <si>
    <t>集落づくり総合交付金等</t>
    <rPh sb="10" eb="11">
      <t>トウ</t>
    </rPh>
    <phoneticPr fontId="5"/>
  </si>
  <si>
    <t>生活インフラ・ 国土保全</t>
  </si>
  <si>
    <t>藤津地区急傾斜地崩壊対策事業負担金等</t>
    <rPh sb="17" eb="18">
      <t>トウ</t>
    </rPh>
    <phoneticPr fontId="5"/>
  </si>
  <si>
    <t>鳥取県中部総合事務所等</t>
    <rPh sb="10" eb="11">
      <t>トウ</t>
    </rPh>
    <phoneticPr fontId="5"/>
  </si>
  <si>
    <t>各区長等</t>
    <rPh sb="0" eb="1">
      <t>カク</t>
    </rPh>
    <rPh sb="1" eb="3">
      <t>クチョウ</t>
    </rPh>
    <rPh sb="3" eb="4">
      <t>トウ</t>
    </rPh>
    <phoneticPr fontId="5"/>
  </si>
  <si>
    <t>広域連合負担金　ごみ処理費</t>
  </si>
  <si>
    <t>環境衛生</t>
  </si>
  <si>
    <t>鳥取中部ふるさと広域連合等</t>
    <rPh sb="12" eb="13">
      <t>トウ</t>
    </rPh>
    <phoneticPr fontId="5"/>
  </si>
  <si>
    <t>教育</t>
  </si>
  <si>
    <t>湯梨浜町体育協会補助金等</t>
    <rPh sb="11" eb="12">
      <t>トウ</t>
    </rPh>
    <phoneticPr fontId="5"/>
  </si>
  <si>
    <t>湯梨浜町体育協会等</t>
    <rPh sb="8" eb="9">
      <t>トウ</t>
    </rPh>
    <phoneticPr fontId="5"/>
  </si>
  <si>
    <t>鳥取県中部地震風評被害緊急対策事業費補助金等</t>
    <rPh sb="21" eb="22">
      <t>トウ</t>
    </rPh>
    <phoneticPr fontId="5"/>
  </si>
  <si>
    <t>はわい温泉・東郷温泉旅館組合等</t>
    <rPh sb="14" eb="15">
      <t>トウ</t>
    </rPh>
    <phoneticPr fontId="5"/>
  </si>
  <si>
    <t>産業振興</t>
  </si>
  <si>
    <t>広域連合負担金消防費等</t>
    <rPh sb="10" eb="11">
      <t>トウ</t>
    </rPh>
    <phoneticPr fontId="5"/>
  </si>
  <si>
    <t>消防</t>
  </si>
  <si>
    <t>（福）湯梨浜町社会福祉協議会等</t>
    <rPh sb="14" eb="15">
      <t>トウ</t>
    </rPh>
    <phoneticPr fontId="5"/>
  </si>
  <si>
    <t>社会福祉協議会補助金等</t>
    <rPh sb="10" eb="11">
      <t>トウ</t>
    </rPh>
    <phoneticPr fontId="5"/>
  </si>
  <si>
    <t>福祉</t>
  </si>
  <si>
    <t>地方税</t>
    <rPh sb="0" eb="3">
      <t>チホウゼイ</t>
    </rPh>
    <phoneticPr fontId="20"/>
  </si>
  <si>
    <t>地方交付税</t>
  </si>
  <si>
    <t>地方特例交付金</t>
  </si>
  <si>
    <t>負担金及び分担金</t>
    <rPh sb="0" eb="3">
      <t>フタンキン</t>
    </rPh>
    <rPh sb="3" eb="4">
      <t>オヨ</t>
    </rPh>
    <rPh sb="5" eb="8">
      <t>ブンタンキン</t>
    </rPh>
    <phoneticPr fontId="20"/>
  </si>
  <si>
    <t>寄附金</t>
  </si>
  <si>
    <t>国有資産等所在市町村交付金及び納付金</t>
  </si>
  <si>
    <t>地方消費税交付金</t>
  </si>
  <si>
    <t>地方揮発油譲与税</t>
  </si>
  <si>
    <t>自動車重量譲与税</t>
  </si>
  <si>
    <t>自動車取得税交付金</t>
  </si>
  <si>
    <t>配当割交付金</t>
  </si>
  <si>
    <t>利子割交付金</t>
  </si>
  <si>
    <t>交通安全対策特別交付金</t>
  </si>
  <si>
    <t>繰入金</t>
  </si>
  <si>
    <t>町税</t>
    <rPh sb="0" eb="2">
      <t>チョウゼイ</t>
    </rPh>
    <phoneticPr fontId="20"/>
  </si>
  <si>
    <t>株式等譲渡所得割交付金</t>
  </si>
  <si>
    <t>税収等</t>
    <rPh sb="0" eb="2">
      <t>ゼイシュウ</t>
    </rPh>
    <rPh sb="2" eb="3">
      <t>トウ</t>
    </rPh>
    <phoneticPr fontId="5"/>
  </si>
  <si>
    <t>合計</t>
    <rPh sb="0" eb="2">
      <t>ゴウケイ</t>
    </rPh>
    <phoneticPr fontId="5"/>
  </si>
  <si>
    <t>繰入金</t>
    <phoneticPr fontId="5"/>
  </si>
  <si>
    <t>経常的
補助金</t>
    <rPh sb="0" eb="3">
      <t>ケイジョウテキ</t>
    </rPh>
    <rPh sb="4" eb="7">
      <t>ホジョキン</t>
    </rPh>
    <phoneticPr fontId="5"/>
  </si>
  <si>
    <t>都道府県支出金</t>
    <rPh sb="0" eb="4">
      <t>トドウフケン</t>
    </rPh>
    <rPh sb="4" eb="7">
      <t>シシュツキン</t>
    </rPh>
    <phoneticPr fontId="5"/>
  </si>
  <si>
    <t>住宅新築資金等
貸付事業特別会計</t>
    <rPh sb="0" eb="2">
      <t>ジュウタク</t>
    </rPh>
    <rPh sb="2" eb="4">
      <t>シンチク</t>
    </rPh>
    <rPh sb="4" eb="6">
      <t>シキン</t>
    </rPh>
    <rPh sb="6" eb="7">
      <t>トウ</t>
    </rPh>
    <rPh sb="8" eb="10">
      <t>カシツケ</t>
    </rPh>
    <rPh sb="10" eb="12">
      <t>ジギョウ</t>
    </rPh>
    <rPh sb="12" eb="14">
      <t>トクベツ</t>
    </rPh>
    <rPh sb="14" eb="16">
      <t>カイケイ</t>
    </rPh>
    <phoneticPr fontId="5"/>
  </si>
  <si>
    <t>高齢者及び障がい者
住宅整備資金貸付
事業特別会計</t>
    <phoneticPr fontId="5"/>
  </si>
  <si>
    <t>内部相殺</t>
    <rPh sb="0" eb="2">
      <t>ナイブ</t>
    </rPh>
    <rPh sb="2" eb="4">
      <t>ソウサイ</t>
    </rPh>
    <phoneticPr fontId="5"/>
  </si>
  <si>
    <t>附属明細書</t>
    <phoneticPr fontId="39"/>
  </si>
  <si>
    <t>１．貸借対照表の内容に関する明細</t>
    <phoneticPr fontId="39"/>
  </si>
  <si>
    <t>（１）資産項目の明細</t>
    <phoneticPr fontId="39"/>
  </si>
  <si>
    <t>（単位：円）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</si>
  <si>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</si>
  <si>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</si>
  <si>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</si>
  <si>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</si>
  <si>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</si>
  <si>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</si>
  <si>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</si>
  <si>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</si>
  <si>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</si>
  <si>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</si>
  <si>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</si>
  <si>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</si>
  <si>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行政コスト計算書に係る行政目的別の明細</t>
    <phoneticPr fontId="5"/>
  </si>
  <si>
    <t>(単位：円)</t>
  </si>
  <si>
    <t>教育</t>
    <rPh sb="0" eb="2">
      <t>キョウイク</t>
    </rPh>
    <phoneticPr fontId="5"/>
  </si>
  <si>
    <t>福祉</t>
    <rPh sb="0" eb="2">
      <t>フクシ</t>
    </rPh>
    <phoneticPr fontId="5"/>
  </si>
  <si>
    <t>環境衛生</t>
    <rPh sb="0" eb="2">
      <t>カンキョウ</t>
    </rPh>
    <rPh sb="2" eb="4">
      <t>エイセイ</t>
    </rPh>
    <phoneticPr fontId="5"/>
  </si>
  <si>
    <t>産業振興</t>
    <rPh sb="0" eb="2">
      <t>サンギョウ</t>
    </rPh>
    <rPh sb="2" eb="4">
      <t>シンコウ</t>
    </rPh>
    <phoneticPr fontId="5"/>
  </si>
  <si>
    <t>消防</t>
    <rPh sb="0" eb="2">
      <t>ショウボウ</t>
    </rPh>
    <phoneticPr fontId="5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</si>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</sst>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,;\-#,##0,;&quot;-&quot;"/>
    <numFmt numFmtId="177" formatCode="#,##0;&quot;△ &quot;#,##0"/>
    <numFmt numFmtId="178" formatCode="0.000"/>
    <numFmt numFmtId="179" formatCode="0.000_ "/>
  </numFmts>
  <fonts count="6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i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indexed="1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0" fillId="0" borderId="30">
      <alignment horizontal="center"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6" fillId="0" borderId="0"/>
    <xf numFmtId="38" fontId="36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8" fillId="25" borderId="49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3" fillId="27" borderId="50" applyNumberFormat="0" applyFont="0" applyAlignment="0" applyProtection="0">
      <alignment vertical="center"/>
    </xf>
    <xf numFmtId="0" fontId="53" fillId="0" borderId="51" applyNumberFormat="0" applyFill="0" applyAlignment="0" applyProtection="0">
      <alignment vertical="center"/>
    </xf>
    <xf numFmtId="0" fontId="53" fillId="0" borderId="51" applyNumberFormat="0" applyFill="0" applyAlignment="0" applyProtection="0">
      <alignment vertical="center"/>
    </xf>
    <xf numFmtId="0" fontId="53" fillId="0" borderId="51" applyNumberFormat="0" applyFill="0" applyAlignment="0" applyProtection="0">
      <alignment vertical="center"/>
    </xf>
    <xf numFmtId="0" fontId="53" fillId="0" borderId="51" applyNumberFormat="0" applyFill="0" applyAlignment="0" applyProtection="0">
      <alignment vertical="center"/>
    </xf>
    <xf numFmtId="0" fontId="53" fillId="0" borderId="51" applyNumberFormat="0" applyFill="0" applyAlignment="0" applyProtection="0">
      <alignment vertical="center"/>
    </xf>
    <xf numFmtId="0" fontId="53" fillId="0" borderId="51" applyNumberFormat="0" applyFill="0" applyAlignment="0" applyProtection="0">
      <alignment vertical="center"/>
    </xf>
    <xf numFmtId="0" fontId="53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5" fillId="28" borderId="5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8" fillId="0" borderId="54" applyNumberFormat="0" applyFill="0" applyAlignment="0" applyProtection="0">
      <alignment vertical="center"/>
    </xf>
    <xf numFmtId="0" fontId="58" fillId="0" borderId="54" applyNumberFormat="0" applyFill="0" applyAlignment="0" applyProtection="0">
      <alignment vertical="center"/>
    </xf>
    <xf numFmtId="0" fontId="58" fillId="0" borderId="54" applyNumberFormat="0" applyFill="0" applyAlignment="0" applyProtection="0">
      <alignment vertical="center"/>
    </xf>
    <xf numFmtId="0" fontId="58" fillId="0" borderId="54" applyNumberFormat="0" applyFill="0" applyAlignment="0" applyProtection="0">
      <alignment vertical="center"/>
    </xf>
    <xf numFmtId="0" fontId="58" fillId="0" borderId="54" applyNumberFormat="0" applyFill="0" applyAlignment="0" applyProtection="0">
      <alignment vertical="center"/>
    </xf>
    <xf numFmtId="0" fontId="58" fillId="0" borderId="54" applyNumberFormat="0" applyFill="0" applyAlignment="0" applyProtection="0">
      <alignment vertical="center"/>
    </xf>
    <xf numFmtId="0" fontId="58" fillId="0" borderId="54" applyNumberFormat="0" applyFill="0" applyAlignment="0" applyProtection="0">
      <alignment vertical="center"/>
    </xf>
    <xf numFmtId="0" fontId="59" fillId="0" borderId="55" applyNumberFormat="0" applyFill="0" applyAlignment="0" applyProtection="0">
      <alignment vertical="center"/>
    </xf>
    <xf numFmtId="0" fontId="59" fillId="0" borderId="55" applyNumberFormat="0" applyFill="0" applyAlignment="0" applyProtection="0">
      <alignment vertical="center"/>
    </xf>
    <xf numFmtId="0" fontId="59" fillId="0" borderId="55" applyNumberFormat="0" applyFill="0" applyAlignment="0" applyProtection="0">
      <alignment vertical="center"/>
    </xf>
    <xf numFmtId="0" fontId="59" fillId="0" borderId="55" applyNumberFormat="0" applyFill="0" applyAlignment="0" applyProtection="0">
      <alignment vertical="center"/>
    </xf>
    <xf numFmtId="0" fontId="59" fillId="0" borderId="55" applyNumberFormat="0" applyFill="0" applyAlignment="0" applyProtection="0">
      <alignment vertical="center"/>
    </xf>
    <xf numFmtId="0" fontId="59" fillId="0" borderId="55" applyNumberFormat="0" applyFill="0" applyAlignment="0" applyProtection="0">
      <alignment vertical="center"/>
    </xf>
    <xf numFmtId="0" fontId="59" fillId="0" borderId="55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1" fillId="28" borderId="5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63" fillId="12" borderId="52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5" fillId="0" borderId="0"/>
    <xf numFmtId="0" fontId="3" fillId="0" borderId="0">
      <alignment vertical="center"/>
    </xf>
    <xf numFmtId="0" fontId="3" fillId="0" borderId="0">
      <alignment vertical="center"/>
    </xf>
    <xf numFmtId="0" fontId="6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7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7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6" fillId="0" borderId="5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0" fillId="0" borderId="5" xfId="0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7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right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176" fontId="28" fillId="0" borderId="1" xfId="1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1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9" fillId="0" borderId="16" xfId="3" applyFont="1" applyBorder="1" applyAlignment="1">
      <alignment horizontal="center" vertical="center"/>
    </xf>
    <xf numFmtId="0" fontId="9" fillId="0" borderId="3" xfId="3" applyFont="1" applyBorder="1" applyAlignment="1">
      <alignment vertical="center"/>
    </xf>
    <xf numFmtId="0" fontId="9" fillId="0" borderId="14" xfId="3" applyFont="1" applyBorder="1" applyAlignment="1">
      <alignment vertical="center"/>
    </xf>
    <xf numFmtId="0" fontId="9" fillId="0" borderId="16" xfId="3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4" xfId="3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6" xfId="0" applyFont="1" applyFill="1" applyBorder="1">
      <alignment vertical="center"/>
    </xf>
    <xf numFmtId="38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38" fontId="0" fillId="2" borderId="0" xfId="1" applyFont="1" applyFill="1">
      <alignment vertical="center"/>
    </xf>
    <xf numFmtId="38" fontId="20" fillId="2" borderId="0" xfId="1" applyFont="1" applyFill="1">
      <alignment vertical="center"/>
    </xf>
    <xf numFmtId="0" fontId="19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38" fontId="7" fillId="0" borderId="16" xfId="1" applyFont="1" applyBorder="1" applyAlignment="1">
      <alignment horizontal="right" vertical="center"/>
    </xf>
    <xf numFmtId="0" fontId="31" fillId="0" borderId="29" xfId="0" applyFont="1" applyBorder="1" applyAlignment="1">
      <alignment horizontal="center" vertical="center"/>
    </xf>
    <xf numFmtId="0" fontId="22" fillId="0" borderId="5" xfId="0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38" fontId="10" fillId="0" borderId="16" xfId="1" applyFont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38" fontId="10" fillId="0" borderId="16" xfId="1" applyFont="1" applyBorder="1">
      <alignment vertical="center"/>
    </xf>
    <xf numFmtId="38" fontId="10" fillId="0" borderId="19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2" xfId="1" applyFont="1" applyBorder="1">
      <alignment vertical="center"/>
    </xf>
    <xf numFmtId="38" fontId="10" fillId="0" borderId="18" xfId="1" applyFont="1" applyBorder="1">
      <alignment vertical="center"/>
    </xf>
    <xf numFmtId="38" fontId="10" fillId="0" borderId="0" xfId="1" applyFont="1">
      <alignment vertical="center"/>
    </xf>
    <xf numFmtId="38" fontId="10" fillId="0" borderId="11" xfId="1" applyFont="1" applyBorder="1">
      <alignment vertical="center"/>
    </xf>
    <xf numFmtId="38" fontId="10" fillId="0" borderId="16" xfId="1" applyFont="1" applyBorder="1" applyAlignment="1">
      <alignment horizontal="left" vertical="center"/>
    </xf>
    <xf numFmtId="38" fontId="10" fillId="0" borderId="20" xfId="1" applyFont="1" applyBorder="1">
      <alignment vertical="center"/>
    </xf>
    <xf numFmtId="38" fontId="10" fillId="0" borderId="20" xfId="1" applyFont="1" applyBorder="1" applyAlignment="1">
      <alignment horizontal="center" vertical="center"/>
    </xf>
    <xf numFmtId="38" fontId="10" fillId="0" borderId="10" xfId="1" applyFont="1" applyBorder="1">
      <alignment vertical="center"/>
    </xf>
    <xf numFmtId="38" fontId="10" fillId="0" borderId="1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38" fontId="7" fillId="0" borderId="16" xfId="1" applyFont="1" applyBorder="1" applyAlignment="1">
      <alignment horizontal="right" vertical="center" wrapText="1"/>
    </xf>
    <xf numFmtId="38" fontId="19" fillId="0" borderId="16" xfId="1" applyFont="1" applyBorder="1" applyAlignment="1">
      <alignment horizontal="right" vertical="center"/>
    </xf>
    <xf numFmtId="38" fontId="23" fillId="0" borderId="16" xfId="1" applyFont="1" applyFill="1" applyBorder="1" applyAlignment="1">
      <alignment vertical="center"/>
    </xf>
    <xf numFmtId="38" fontId="23" fillId="0" borderId="23" xfId="1" applyFont="1" applyFill="1" applyBorder="1">
      <alignment vertical="center"/>
    </xf>
    <xf numFmtId="38" fontId="23" fillId="0" borderId="14" xfId="1" applyFont="1" applyFill="1" applyBorder="1">
      <alignment vertical="center"/>
    </xf>
    <xf numFmtId="38" fontId="23" fillId="0" borderId="16" xfId="1" applyFont="1" applyFill="1" applyBorder="1">
      <alignment vertical="center"/>
    </xf>
    <xf numFmtId="38" fontId="23" fillId="0" borderId="14" xfId="1" applyFont="1" applyFill="1" applyBorder="1" applyAlignment="1">
      <alignment vertical="center"/>
    </xf>
    <xf numFmtId="0" fontId="0" fillId="0" borderId="0" xfId="0" applyAlignment="1">
      <alignment vertical="center" wrapText="1"/>
    </xf>
    <xf numFmtId="9" fontId="0" fillId="0" borderId="0" xfId="17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3" borderId="16" xfId="0" applyFill="1" applyBorder="1">
      <alignment vertical="center"/>
    </xf>
    <xf numFmtId="0" fontId="0" fillId="4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38" fontId="0" fillId="3" borderId="16" xfId="1" applyFont="1" applyFill="1" applyBorder="1">
      <alignment vertical="center"/>
    </xf>
    <xf numFmtId="38" fontId="0" fillId="6" borderId="16" xfId="1" applyFont="1" applyFill="1" applyBorder="1">
      <alignment vertical="center"/>
    </xf>
    <xf numFmtId="10" fontId="0" fillId="0" borderId="0" xfId="17" applyNumberFormat="1" applyFont="1">
      <alignment vertical="center"/>
    </xf>
    <xf numFmtId="10" fontId="0" fillId="0" borderId="0" xfId="17" applyNumberFormat="1" applyFont="1" applyAlignment="1">
      <alignment vertical="center" wrapText="1"/>
    </xf>
    <xf numFmtId="10" fontId="0" fillId="3" borderId="16" xfId="17" applyNumberFormat="1" applyFont="1" applyFill="1" applyBorder="1" applyAlignment="1">
      <alignment horizontal="right" vertical="center"/>
    </xf>
    <xf numFmtId="0" fontId="0" fillId="5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0" fontId="0" fillId="3" borderId="11" xfId="17" applyNumberFormat="1" applyFont="1" applyFill="1" applyBorder="1" applyAlignment="1">
      <alignment horizontal="right" vertical="center"/>
    </xf>
    <xf numFmtId="38" fontId="0" fillId="3" borderId="11" xfId="1" applyFont="1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38" fontId="0" fillId="3" borderId="6" xfId="1" applyFont="1" applyFill="1" applyBorder="1" applyAlignment="1">
      <alignment vertical="center" wrapText="1"/>
    </xf>
    <xf numFmtId="38" fontId="0" fillId="3" borderId="14" xfId="1" applyFont="1" applyFill="1" applyBorder="1" applyAlignment="1">
      <alignment vertical="center" wrapText="1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0" fontId="0" fillId="5" borderId="8" xfId="0" applyFill="1" applyBorder="1" applyAlignment="1">
      <alignment vertical="center"/>
    </xf>
    <xf numFmtId="0" fontId="0" fillId="5" borderId="8" xfId="0" applyFill="1" applyBorder="1">
      <alignment vertical="center"/>
    </xf>
    <xf numFmtId="0" fontId="0" fillId="5" borderId="43" xfId="0" applyFill="1" applyBorder="1">
      <alignment vertical="center"/>
    </xf>
    <xf numFmtId="0" fontId="0" fillId="5" borderId="34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38" fontId="0" fillId="3" borderId="33" xfId="1" applyFont="1" applyFill="1" applyBorder="1">
      <alignment vertical="center"/>
    </xf>
    <xf numFmtId="0" fontId="0" fillId="3" borderId="44" xfId="0" applyFill="1" applyBorder="1" applyAlignment="1">
      <alignment horizontal="center" vertical="center"/>
    </xf>
    <xf numFmtId="38" fontId="0" fillId="3" borderId="34" xfId="1" applyFont="1" applyFill="1" applyBorder="1">
      <alignment vertical="center"/>
    </xf>
    <xf numFmtId="0" fontId="0" fillId="6" borderId="45" xfId="0" applyFill="1" applyBorder="1" applyAlignment="1">
      <alignment vertical="center"/>
    </xf>
    <xf numFmtId="0" fontId="0" fillId="6" borderId="46" xfId="0" applyFill="1" applyBorder="1" applyAlignment="1">
      <alignment vertical="center"/>
    </xf>
    <xf numFmtId="0" fontId="0" fillId="6" borderId="47" xfId="0" applyFill="1" applyBorder="1" applyAlignment="1">
      <alignment vertical="center"/>
    </xf>
    <xf numFmtId="38" fontId="0" fillId="6" borderId="48" xfId="1" applyFont="1" applyFill="1" applyBorder="1">
      <alignment vertical="center"/>
    </xf>
    <xf numFmtId="38" fontId="0" fillId="6" borderId="47" xfId="1" applyFont="1" applyFill="1" applyBorder="1">
      <alignment vertical="center"/>
    </xf>
    <xf numFmtId="38" fontId="0" fillId="6" borderId="31" xfId="1" applyFont="1" applyFill="1" applyBorder="1">
      <alignment vertical="center"/>
    </xf>
    <xf numFmtId="38" fontId="0" fillId="6" borderId="35" xfId="1" applyFont="1" applyFill="1" applyBorder="1">
      <alignment vertical="center"/>
    </xf>
    <xf numFmtId="0" fontId="20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10" fillId="0" borderId="0" xfId="0" applyFont="1" applyBorder="1">
      <alignment vertical="center"/>
    </xf>
    <xf numFmtId="0" fontId="31" fillId="5" borderId="16" xfId="0" applyFont="1" applyFill="1" applyBorder="1" applyAlignment="1">
      <alignment horizontal="center" vertical="center"/>
    </xf>
    <xf numFmtId="0" fontId="31" fillId="0" borderId="11" xfId="0" applyFont="1" applyBorder="1">
      <alignment vertical="center"/>
    </xf>
    <xf numFmtId="38" fontId="19" fillId="0" borderId="1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 wrapText="1"/>
    </xf>
    <xf numFmtId="38" fontId="19" fillId="0" borderId="0" xfId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20" fillId="0" borderId="0" xfId="1" applyFont="1" applyBorder="1" applyAlignment="1">
      <alignment horizontal="right" vertical="center"/>
    </xf>
    <xf numFmtId="38" fontId="7" fillId="0" borderId="16" xfId="1" applyFont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7" fillId="5" borderId="16" xfId="1" applyFont="1" applyFill="1" applyBorder="1" applyAlignment="1">
      <alignment horizontal="center" vertical="center"/>
    </xf>
    <xf numFmtId="38" fontId="7" fillId="5" borderId="16" xfId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/>
    </xf>
    <xf numFmtId="38" fontId="10" fillId="0" borderId="12" xfId="1" applyFont="1" applyBorder="1">
      <alignment vertical="center"/>
    </xf>
    <xf numFmtId="0" fontId="10" fillId="0" borderId="0" xfId="2" applyFont="1" applyBorder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0" fontId="9" fillId="5" borderId="16" xfId="3" applyFont="1" applyFill="1" applyBorder="1" applyAlignment="1">
      <alignment horizontal="center" vertical="center"/>
    </xf>
    <xf numFmtId="0" fontId="9" fillId="5" borderId="16" xfId="3" applyFont="1" applyFill="1" applyBorder="1" applyAlignment="1">
      <alignment horizontal="centerContinuous" vertical="center" wrapText="1"/>
    </xf>
    <xf numFmtId="0" fontId="9" fillId="5" borderId="16" xfId="3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77" fontId="17" fillId="2" borderId="0" xfId="1" applyNumberFormat="1" applyFont="1" applyFill="1" applyBorder="1">
      <alignment vertical="center"/>
    </xf>
    <xf numFmtId="177" fontId="17" fillId="2" borderId="0" xfId="1" applyNumberFormat="1" applyFont="1" applyFill="1" applyBorder="1" applyAlignment="1">
      <alignment horizontal="right" vertical="center"/>
    </xf>
    <xf numFmtId="38" fontId="9" fillId="0" borderId="16" xfId="1" applyFont="1" applyBorder="1" applyAlignment="1">
      <alignment vertical="center"/>
    </xf>
    <xf numFmtId="38" fontId="0" fillId="2" borderId="16" xfId="1" applyFont="1" applyFill="1" applyBorder="1">
      <alignment vertical="center"/>
    </xf>
    <xf numFmtId="38" fontId="0" fillId="2" borderId="14" xfId="1" applyFont="1" applyFill="1" applyBorder="1" applyAlignment="1">
      <alignment horizontal="right" vertical="center"/>
    </xf>
    <xf numFmtId="38" fontId="0" fillId="2" borderId="16" xfId="1" applyFont="1" applyFill="1" applyBorder="1" applyAlignment="1">
      <alignment horizontal="right" vertical="center"/>
    </xf>
    <xf numFmtId="38" fontId="17" fillId="2" borderId="16" xfId="1" applyFont="1" applyFill="1" applyBorder="1">
      <alignment vertical="center"/>
    </xf>
    <xf numFmtId="38" fontId="17" fillId="2" borderId="14" xfId="1" applyFont="1" applyFill="1" applyBorder="1" applyAlignment="1">
      <alignment horizontal="right" vertical="center"/>
    </xf>
    <xf numFmtId="38" fontId="17" fillId="2" borderId="16" xfId="1" applyFont="1" applyFill="1" applyBorder="1" applyAlignment="1">
      <alignment horizontal="right" vertical="center"/>
    </xf>
    <xf numFmtId="38" fontId="17" fillId="2" borderId="11" xfId="1" applyFont="1" applyFill="1" applyBorder="1">
      <alignment vertical="center"/>
    </xf>
    <xf numFmtId="38" fontId="17" fillId="2" borderId="6" xfId="1" applyFont="1" applyFill="1" applyBorder="1" applyAlignment="1">
      <alignment horizontal="right" vertical="center"/>
    </xf>
    <xf numFmtId="38" fontId="17" fillId="2" borderId="11" xfId="1" applyFont="1" applyFill="1" applyBorder="1" applyAlignment="1">
      <alignment horizontal="right" vertical="center"/>
    </xf>
    <xf numFmtId="38" fontId="31" fillId="5" borderId="16" xfId="1" applyFont="1" applyFill="1" applyBorder="1" applyAlignment="1">
      <alignment horizontal="center" vertical="center" wrapText="1"/>
    </xf>
    <xf numFmtId="38" fontId="31" fillId="0" borderId="3" xfId="1" applyFont="1" applyBorder="1">
      <alignment vertical="center"/>
    </xf>
    <xf numFmtId="38" fontId="31" fillId="0" borderId="7" xfId="1" applyFont="1" applyBorder="1">
      <alignment vertical="center"/>
    </xf>
    <xf numFmtId="0" fontId="20" fillId="5" borderId="14" xfId="0" applyFont="1" applyFill="1" applyBorder="1" applyAlignment="1">
      <alignment horizontal="center" vertical="center" wrapText="1"/>
    </xf>
    <xf numFmtId="0" fontId="35" fillId="0" borderId="16" xfId="2" applyFont="1" applyBorder="1">
      <alignment vertical="center"/>
    </xf>
    <xf numFmtId="0" fontId="35" fillId="0" borderId="16" xfId="2" applyFont="1" applyBorder="1" applyAlignment="1">
      <alignment horizontal="center" vertical="center"/>
    </xf>
    <xf numFmtId="0" fontId="35" fillId="5" borderId="16" xfId="2" applyFont="1" applyFill="1" applyBorder="1" applyAlignment="1">
      <alignment horizontal="center" vertical="center" wrapText="1"/>
    </xf>
    <xf numFmtId="38" fontId="35" fillId="0" borderId="16" xfId="1" applyFont="1" applyBorder="1">
      <alignment vertical="center"/>
    </xf>
    <xf numFmtId="10" fontId="7" fillId="0" borderId="16" xfId="17" applyNumberFormat="1" applyFont="1" applyBorder="1">
      <alignment vertical="center"/>
    </xf>
    <xf numFmtId="38" fontId="10" fillId="0" borderId="16" xfId="1" applyFont="1" applyBorder="1" applyAlignment="1">
      <alignment horizontal="right" vertical="center" wrapText="1"/>
    </xf>
    <xf numFmtId="38" fontId="10" fillId="0" borderId="16" xfId="1" applyFont="1" applyBorder="1" applyAlignment="1">
      <alignment horizontal="right" vertical="center"/>
    </xf>
    <xf numFmtId="38" fontId="30" fillId="0" borderId="23" xfId="1" applyFont="1" applyFill="1" applyBorder="1" applyAlignment="1">
      <alignment horizontal="center" vertical="center" wrapText="1"/>
    </xf>
    <xf numFmtId="38" fontId="30" fillId="0" borderId="16" xfId="1" applyFont="1" applyFill="1" applyBorder="1" applyAlignment="1">
      <alignment vertical="center"/>
    </xf>
    <xf numFmtId="10" fontId="30" fillId="0" borderId="16" xfId="17" applyNumberFormat="1" applyFont="1" applyFill="1" applyBorder="1" applyAlignment="1">
      <alignment vertical="center"/>
    </xf>
    <xf numFmtId="38" fontId="10" fillId="0" borderId="11" xfId="1" applyFont="1" applyBorder="1" applyAlignment="1">
      <alignment horizontal="right" vertical="center" wrapText="1"/>
    </xf>
    <xf numFmtId="0" fontId="9" fillId="0" borderId="14" xfId="3" applyFont="1" applyBorder="1" applyAlignment="1">
      <alignment horizontal="center" vertical="center"/>
    </xf>
    <xf numFmtId="179" fontId="0" fillId="2" borderId="0" xfId="0" applyNumberFormat="1" applyFill="1">
      <alignment vertical="center"/>
    </xf>
    <xf numFmtId="38" fontId="0" fillId="0" borderId="0" xfId="0" applyNumberFormat="1">
      <alignment vertical="center"/>
    </xf>
    <xf numFmtId="0" fontId="9" fillId="0" borderId="3" xfId="3" applyFont="1" applyBorder="1" applyAlignment="1">
      <alignment horizontal="center" vertical="center" wrapText="1"/>
    </xf>
    <xf numFmtId="0" fontId="38" fillId="0" borderId="0" xfId="19" applyFont="1" applyFill="1">
      <alignment vertical="center"/>
    </xf>
    <xf numFmtId="0" fontId="40" fillId="0" borderId="0" xfId="19" applyFont="1" applyFill="1">
      <alignment vertical="center"/>
    </xf>
    <xf numFmtId="0" fontId="41" fillId="0" borderId="0" xfId="19" applyFont="1" applyFill="1">
      <alignment vertical="center"/>
    </xf>
    <xf numFmtId="0" fontId="41" fillId="0" borderId="0" xfId="19" applyFont="1" applyFill="1" applyBorder="1">
      <alignment vertical="center"/>
    </xf>
    <xf numFmtId="0" fontId="42" fillId="0" borderId="5" xfId="19" applyFont="1" applyFill="1" applyBorder="1" applyAlignment="1">
      <alignment vertical="center"/>
    </xf>
    <xf numFmtId="0" fontId="43" fillId="0" borderId="0" xfId="19" applyFont="1" applyFill="1" applyBorder="1" applyAlignment="1">
      <alignment horizontal="center" vertical="center"/>
    </xf>
    <xf numFmtId="0" fontId="43" fillId="0" borderId="0" xfId="19" applyFont="1" applyFill="1" applyBorder="1" applyAlignment="1">
      <alignment horizontal="right" vertical="center"/>
    </xf>
    <xf numFmtId="0" fontId="40" fillId="0" borderId="0" xfId="19" applyFont="1" applyFill="1" applyBorder="1">
      <alignment vertical="center"/>
    </xf>
    <xf numFmtId="0" fontId="40" fillId="0" borderId="16" xfId="19" applyFont="1" applyFill="1" applyBorder="1" applyAlignment="1">
      <alignment horizontal="centerContinuous" vertical="center"/>
    </xf>
    <xf numFmtId="0" fontId="40" fillId="0" borderId="16" xfId="19" applyFont="1" applyFill="1" applyBorder="1" applyAlignment="1">
      <alignment horizontal="center" vertical="center" wrapText="1"/>
    </xf>
    <xf numFmtId="0" fontId="43" fillId="0" borderId="16" xfId="19" applyFont="1" applyFill="1" applyBorder="1" applyAlignment="1">
      <alignment horizontal="center" vertical="center" wrapText="1"/>
    </xf>
    <xf numFmtId="0" fontId="43" fillId="0" borderId="1" xfId="19" applyFont="1" applyFill="1" applyBorder="1" applyAlignment="1">
      <alignment horizontal="center" vertical="center"/>
    </xf>
    <xf numFmtId="0" fontId="40" fillId="0" borderId="16" xfId="19" applyFont="1" applyFill="1" applyBorder="1" applyAlignment="1">
      <alignment vertical="center"/>
    </xf>
    <xf numFmtId="177" fontId="40" fillId="0" borderId="16" xfId="19" applyNumberFormat="1" applyFont="1" applyFill="1" applyBorder="1" applyAlignment="1">
      <alignment vertical="center"/>
    </xf>
    <xf numFmtId="177" fontId="43" fillId="0" borderId="16" xfId="19" applyNumberFormat="1" applyFont="1" applyFill="1" applyBorder="1" applyAlignment="1">
      <alignment vertical="center"/>
    </xf>
    <xf numFmtId="0" fontId="40" fillId="0" borderId="16" xfId="19" applyFont="1" applyFill="1" applyBorder="1" applyAlignment="1">
      <alignment horizontal="center" vertical="center"/>
    </xf>
    <xf numFmtId="0" fontId="43" fillId="0" borderId="0" xfId="19" applyFont="1" applyFill="1" applyBorder="1" applyAlignment="1">
      <alignment horizontal="left" vertical="center"/>
    </xf>
    <xf numFmtId="0" fontId="40" fillId="0" borderId="0" xfId="19" applyFont="1" applyFill="1" applyBorder="1" applyAlignment="1">
      <alignment horizontal="center" vertical="center"/>
    </xf>
    <xf numFmtId="0" fontId="40" fillId="0" borderId="0" xfId="19" applyFont="1" applyFill="1" applyBorder="1" applyAlignment="1">
      <alignment horizontal="center" vertical="center" wrapText="1"/>
    </xf>
    <xf numFmtId="0" fontId="41" fillId="0" borderId="5" xfId="19" applyFont="1" applyFill="1" applyBorder="1" applyAlignment="1">
      <alignment vertical="center"/>
    </xf>
    <xf numFmtId="0" fontId="40" fillId="0" borderId="1" xfId="19" applyFont="1" applyFill="1" applyBorder="1">
      <alignment vertical="center"/>
    </xf>
    <xf numFmtId="0" fontId="40" fillId="0" borderId="0" xfId="19" applyFont="1">
      <alignment vertical="center"/>
    </xf>
    <xf numFmtId="0" fontId="41" fillId="0" borderId="5" xfId="19" applyFont="1" applyBorder="1" applyAlignment="1">
      <alignment vertical="center"/>
    </xf>
    <xf numFmtId="0" fontId="40" fillId="0" borderId="5" xfId="19" applyFont="1" applyBorder="1" applyAlignment="1"/>
    <xf numFmtId="0" fontId="40" fillId="0" borderId="0" xfId="19" applyFont="1" applyBorder="1" applyAlignment="1"/>
    <xf numFmtId="0" fontId="40" fillId="0" borderId="0" xfId="19" applyFont="1" applyAlignment="1">
      <alignment horizontal="right" vertical="center"/>
    </xf>
    <xf numFmtId="38" fontId="40" fillId="0" borderId="3" xfId="20" applyFont="1" applyFill="1" applyBorder="1" applyAlignment="1">
      <alignment vertical="center"/>
    </xf>
    <xf numFmtId="38" fontId="40" fillId="0" borderId="2" xfId="20" applyFont="1" applyFill="1" applyBorder="1" applyAlignment="1">
      <alignment vertical="center"/>
    </xf>
    <xf numFmtId="0" fontId="40" fillId="0" borderId="2" xfId="19" applyFont="1" applyFill="1" applyBorder="1" applyAlignment="1">
      <alignment vertical="center"/>
    </xf>
    <xf numFmtId="0" fontId="40" fillId="0" borderId="14" xfId="19" applyFont="1" applyBorder="1" applyAlignment="1">
      <alignment vertical="center"/>
    </xf>
    <xf numFmtId="177" fontId="40" fillId="0" borderId="16" xfId="19" applyNumberFormat="1" applyFont="1" applyFill="1" applyBorder="1">
      <alignment vertical="center"/>
    </xf>
    <xf numFmtId="177" fontId="40" fillId="0" borderId="16" xfId="19" applyNumberFormat="1" applyFont="1" applyBorder="1">
      <alignment vertical="center"/>
    </xf>
    <xf numFmtId="177" fontId="40" fillId="0" borderId="3" xfId="19" applyNumberFormat="1" applyFont="1" applyBorder="1">
      <alignment vertical="center"/>
    </xf>
    <xf numFmtId="0" fontId="40" fillId="0" borderId="0" xfId="19" applyFont="1" applyAlignment="1">
      <alignment vertical="center"/>
    </xf>
    <xf numFmtId="38" fontId="40" fillId="0" borderId="0" xfId="20" applyFont="1" applyFill="1" applyBorder="1" applyAlignment="1">
      <alignment vertical="center"/>
    </xf>
    <xf numFmtId="38" fontId="44" fillId="0" borderId="0" xfId="20" applyFont="1" applyFill="1" applyBorder="1" applyAlignment="1">
      <alignment vertical="center"/>
    </xf>
    <xf numFmtId="0" fontId="44" fillId="0" borderId="0" xfId="19" applyFont="1" applyFill="1" applyBorder="1" applyAlignment="1">
      <alignment vertical="center"/>
    </xf>
    <xf numFmtId="0" fontId="40" fillId="0" borderId="0" xfId="19" applyFont="1" applyAlignment="1">
      <alignment horizontal="center" vertical="center"/>
    </xf>
    <xf numFmtId="0" fontId="40" fillId="0" borderId="0" xfId="19" applyFont="1" applyBorder="1" applyAlignment="1">
      <alignment vertical="center"/>
    </xf>
    <xf numFmtId="0" fontId="40" fillId="0" borderId="0" xfId="19" applyFont="1" applyFill="1" applyBorder="1" applyAlignment="1">
      <alignment vertical="center"/>
    </xf>
    <xf numFmtId="0" fontId="40" fillId="0" borderId="0" xfId="19" applyFont="1" applyBorder="1">
      <alignment vertical="center"/>
    </xf>
    <xf numFmtId="0" fontId="40" fillId="0" borderId="0" xfId="19" applyFont="1" applyAlignment="1">
      <alignment horizontal="left" vertical="center" shrinkToFit="1"/>
    </xf>
    <xf numFmtId="38" fontId="30" fillId="0" borderId="17" xfId="1" applyFont="1" applyFill="1" applyBorder="1" applyAlignment="1">
      <alignment vertical="center" shrinkToFit="1"/>
    </xf>
    <xf numFmtId="38" fontId="30" fillId="0" borderId="16" xfId="1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7" fillId="5" borderId="14" xfId="2" applyFont="1" applyFill="1" applyBorder="1" applyAlignment="1">
      <alignment horizontal="center" vertical="center" wrapText="1"/>
    </xf>
    <xf numFmtId="0" fontId="7" fillId="5" borderId="16" xfId="2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/>
    </xf>
    <xf numFmtId="0" fontId="7" fillId="0" borderId="16" xfId="2" applyFont="1" applyBorder="1" applyAlignment="1">
      <alignment horizontal="left" vertical="center" wrapText="1"/>
    </xf>
    <xf numFmtId="38" fontId="7" fillId="0" borderId="3" xfId="1" applyFont="1" applyBorder="1" applyAlignment="1">
      <alignment vertical="center" wrapText="1"/>
    </xf>
    <xf numFmtId="38" fontId="7" fillId="0" borderId="14" xfId="1" applyFont="1" applyBorder="1" applyAlignment="1">
      <alignment vertical="center" wrapText="1"/>
    </xf>
    <xf numFmtId="38" fontId="7" fillId="0" borderId="16" xfId="1" applyFont="1" applyBorder="1" applyAlignment="1">
      <alignment vertical="center" wrapText="1"/>
    </xf>
    <xf numFmtId="38" fontId="19" fillId="0" borderId="16" xfId="1" applyFont="1" applyBorder="1" applyAlignment="1">
      <alignment vertical="center"/>
    </xf>
    <xf numFmtId="0" fontId="7" fillId="5" borderId="3" xfId="2" applyFont="1" applyFill="1" applyBorder="1" applyAlignment="1">
      <alignment horizontal="center" vertical="center" wrapText="1"/>
    </xf>
    <xf numFmtId="0" fontId="7" fillId="0" borderId="16" xfId="2" applyFont="1" applyBorder="1" applyAlignment="1">
      <alignment horizontal="left" vertical="center"/>
    </xf>
    <xf numFmtId="38" fontId="7" fillId="0" borderId="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7" fillId="2" borderId="16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7" fillId="0" borderId="16" xfId="2" applyFont="1" applyFill="1" applyBorder="1" applyAlignment="1">
      <alignment horizontal="left" vertical="center"/>
    </xf>
    <xf numFmtId="38" fontId="7" fillId="0" borderId="3" xfId="1" applyFont="1" applyFill="1" applyBorder="1" applyAlignment="1">
      <alignment vertical="center" wrapText="1"/>
    </xf>
    <xf numFmtId="38" fontId="7" fillId="0" borderId="14" xfId="1" applyFont="1" applyFill="1" applyBorder="1" applyAlignment="1">
      <alignment vertical="center" wrapText="1"/>
    </xf>
    <xf numFmtId="0" fontId="7" fillId="0" borderId="16" xfId="2" applyFont="1" applyFill="1" applyBorder="1" applyAlignment="1">
      <alignment horizontal="left" vertical="center" wrapText="1"/>
    </xf>
    <xf numFmtId="38" fontId="7" fillId="5" borderId="16" xfId="1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38" fontId="7" fillId="0" borderId="3" xfId="1" applyFont="1" applyBorder="1" applyAlignment="1">
      <alignment horizontal="right" vertical="center" wrapText="1"/>
    </xf>
    <xf numFmtId="38" fontId="7" fillId="0" borderId="14" xfId="1" applyFont="1" applyBorder="1" applyAlignment="1">
      <alignment horizontal="right" vertical="center" wrapText="1"/>
    </xf>
    <xf numFmtId="38" fontId="7" fillId="0" borderId="3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 wrapText="1"/>
    </xf>
    <xf numFmtId="38" fontId="19" fillId="0" borderId="16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 wrapText="1"/>
    </xf>
    <xf numFmtId="0" fontId="7" fillId="0" borderId="3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9" fontId="0" fillId="5" borderId="42" xfId="17" applyFont="1" applyFill="1" applyBorder="1" applyAlignment="1">
      <alignment horizontal="center" vertical="center" wrapText="1"/>
    </xf>
    <xf numFmtId="9" fontId="0" fillId="5" borderId="23" xfId="17" applyFont="1" applyFill="1" applyBorder="1" applyAlignment="1">
      <alignment horizontal="center" vertical="center" wrapText="1"/>
    </xf>
    <xf numFmtId="9" fontId="0" fillId="5" borderId="40" xfId="17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9" fontId="0" fillId="5" borderId="32" xfId="17" applyFont="1" applyFill="1" applyBorder="1" applyAlignment="1">
      <alignment horizontal="center" vertical="center"/>
    </xf>
    <xf numFmtId="9" fontId="0" fillId="5" borderId="16" xfId="17" applyFont="1" applyFill="1" applyBorder="1" applyAlignment="1">
      <alignment horizontal="center" vertical="center"/>
    </xf>
    <xf numFmtId="9" fontId="0" fillId="5" borderId="20" xfId="17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5" borderId="18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27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0" fillId="5" borderId="24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31" fillId="2" borderId="13" xfId="0" applyFont="1" applyFill="1" applyBorder="1" applyAlignment="1">
      <alignment horizontal="left" vertical="center"/>
    </xf>
    <xf numFmtId="0" fontId="31" fillId="2" borderId="15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9" fillId="0" borderId="18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38" fontId="22" fillId="2" borderId="0" xfId="1" applyFont="1" applyFill="1" applyAlignment="1">
      <alignment horizontal="left" vertical="center" wrapText="1"/>
    </xf>
    <xf numFmtId="38" fontId="31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right" vertical="center"/>
    </xf>
    <xf numFmtId="0" fontId="0" fillId="5" borderId="14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0" fillId="0" borderId="18" xfId="19" applyFont="1" applyBorder="1" applyAlignment="1">
      <alignment horizontal="center" vertical="center" wrapText="1"/>
    </xf>
    <xf numFmtId="0" fontId="40" fillId="0" borderId="11" xfId="19" applyFont="1" applyBorder="1" applyAlignment="1">
      <alignment horizontal="center" vertical="center"/>
    </xf>
    <xf numFmtId="0" fontId="40" fillId="0" borderId="16" xfId="19" applyFont="1" applyBorder="1" applyAlignment="1">
      <alignment horizontal="center" vertical="center" wrapText="1"/>
    </xf>
    <xf numFmtId="0" fontId="40" fillId="0" borderId="16" xfId="19" applyFont="1" applyBorder="1" applyAlignment="1">
      <alignment horizontal="center" vertical="center"/>
    </xf>
    <xf numFmtId="0" fontId="40" fillId="0" borderId="13" xfId="19" applyFont="1" applyBorder="1" applyAlignment="1">
      <alignment horizontal="center" vertical="center" wrapText="1"/>
    </xf>
    <xf numFmtId="0" fontId="40" fillId="0" borderId="7" xfId="19" applyFont="1" applyBorder="1" applyAlignment="1">
      <alignment horizontal="center" vertical="center"/>
    </xf>
  </cellXfs>
  <cellStyles count="506">
    <cellStyle name="20% - アクセント 1 2" xfId="21"/>
    <cellStyle name="20% - アクセント 1 3" xfId="22"/>
    <cellStyle name="20% - アクセント 1 4" xfId="23"/>
    <cellStyle name="20% - アクセント 1 5" xfId="24"/>
    <cellStyle name="20% - アクセント 1 6" xfId="25"/>
    <cellStyle name="20% - アクセント 1 7" xfId="26"/>
    <cellStyle name="20% - アクセント 1 8" xfId="27"/>
    <cellStyle name="20% - アクセント 2 2" xfId="28"/>
    <cellStyle name="20% - アクセント 2 3" xfId="29"/>
    <cellStyle name="20% - アクセント 2 4" xfId="30"/>
    <cellStyle name="20% - アクセント 2 5" xfId="31"/>
    <cellStyle name="20% - アクセント 2 6" xfId="32"/>
    <cellStyle name="20% - アクセント 2 7" xfId="33"/>
    <cellStyle name="20% - アクセント 2 8" xfId="34"/>
    <cellStyle name="20% - アクセント 3 2" xfId="35"/>
    <cellStyle name="20% - アクセント 3 3" xfId="36"/>
    <cellStyle name="20% - アクセント 3 4" xfId="37"/>
    <cellStyle name="20% - アクセント 3 5" xfId="38"/>
    <cellStyle name="20% - アクセント 3 6" xfId="39"/>
    <cellStyle name="20% - アクセント 3 7" xfId="40"/>
    <cellStyle name="20% - アクセント 3 8" xfId="41"/>
    <cellStyle name="20% - アクセント 4 2" xfId="42"/>
    <cellStyle name="20% - アクセント 4 3" xfId="43"/>
    <cellStyle name="20% - アクセント 4 4" xfId="44"/>
    <cellStyle name="20% - アクセント 4 5" xfId="45"/>
    <cellStyle name="20% - アクセント 4 6" xfId="46"/>
    <cellStyle name="20% - アクセント 4 7" xfId="47"/>
    <cellStyle name="20% - アクセント 4 8" xfId="48"/>
    <cellStyle name="20% - アクセント 5 2" xfId="49"/>
    <cellStyle name="20% - アクセント 5 3" xfId="50"/>
    <cellStyle name="20% - アクセント 5 4" xfId="51"/>
    <cellStyle name="20% - アクセント 5 5" xfId="52"/>
    <cellStyle name="20% - アクセント 5 6" xfId="53"/>
    <cellStyle name="20% - アクセント 5 7" xfId="54"/>
    <cellStyle name="20% - アクセント 5 8" xfId="55"/>
    <cellStyle name="20% - アクセント 6 2" xfId="56"/>
    <cellStyle name="20% - アクセント 6 3" xfId="57"/>
    <cellStyle name="20% - アクセント 6 4" xfId="58"/>
    <cellStyle name="20% - アクセント 6 5" xfId="59"/>
    <cellStyle name="20% - アクセント 6 6" xfId="60"/>
    <cellStyle name="20% - アクセント 6 7" xfId="61"/>
    <cellStyle name="20% - アクセント 6 8" xfId="62"/>
    <cellStyle name="40% - アクセント 1 2" xfId="63"/>
    <cellStyle name="40% - アクセント 1 3" xfId="64"/>
    <cellStyle name="40% - アクセント 1 4" xfId="65"/>
    <cellStyle name="40% - アクセント 1 5" xfId="66"/>
    <cellStyle name="40% - アクセント 1 6" xfId="67"/>
    <cellStyle name="40% - アクセント 1 7" xfId="68"/>
    <cellStyle name="40% - アクセント 1 8" xfId="69"/>
    <cellStyle name="40% - アクセント 2 2" xfId="70"/>
    <cellStyle name="40% - アクセント 2 3" xfId="71"/>
    <cellStyle name="40% - アクセント 2 4" xfId="72"/>
    <cellStyle name="40% - アクセント 2 5" xfId="73"/>
    <cellStyle name="40% - アクセント 2 6" xfId="74"/>
    <cellStyle name="40% - アクセント 2 7" xfId="75"/>
    <cellStyle name="40% - アクセント 2 8" xfId="76"/>
    <cellStyle name="40% - アクセント 3 2" xfId="77"/>
    <cellStyle name="40% - アクセント 3 3" xfId="78"/>
    <cellStyle name="40% - アクセント 3 4" xfId="79"/>
    <cellStyle name="40% - アクセント 3 5" xfId="80"/>
    <cellStyle name="40% - アクセント 3 6" xfId="81"/>
    <cellStyle name="40% - アクセント 3 7" xfId="82"/>
    <cellStyle name="40% - アクセント 3 8" xfId="83"/>
    <cellStyle name="40% - アクセント 4 2" xfId="84"/>
    <cellStyle name="40% - アクセント 4 3" xfId="85"/>
    <cellStyle name="40% - アクセント 4 4" xfId="86"/>
    <cellStyle name="40% - アクセント 4 5" xfId="87"/>
    <cellStyle name="40% - アクセント 4 6" xfId="88"/>
    <cellStyle name="40% - アクセント 4 7" xfId="89"/>
    <cellStyle name="40% - アクセント 4 8" xfId="90"/>
    <cellStyle name="40% - アクセント 5 2" xfId="91"/>
    <cellStyle name="40% - アクセント 5 3" xfId="92"/>
    <cellStyle name="40% - アクセント 5 4" xfId="93"/>
    <cellStyle name="40% - アクセント 5 5" xfId="94"/>
    <cellStyle name="40% - アクセント 5 6" xfId="95"/>
    <cellStyle name="40% - アクセント 5 7" xfId="96"/>
    <cellStyle name="40% - アクセント 5 8" xfId="97"/>
    <cellStyle name="40% - アクセント 6 2" xfId="98"/>
    <cellStyle name="40% - アクセント 6 3" xfId="99"/>
    <cellStyle name="40% - アクセント 6 4" xfId="100"/>
    <cellStyle name="40% - アクセント 6 5" xfId="101"/>
    <cellStyle name="40% - アクセント 6 6" xfId="102"/>
    <cellStyle name="40% - アクセント 6 7" xfId="103"/>
    <cellStyle name="40% - アクセント 6 8" xfId="104"/>
    <cellStyle name="60% - アクセント 1 2" xfId="105"/>
    <cellStyle name="60% - アクセント 1 3" xfId="106"/>
    <cellStyle name="60% - アクセント 1 4" xfId="107"/>
    <cellStyle name="60% - アクセント 1 5" xfId="108"/>
    <cellStyle name="60% - アクセント 1 6" xfId="109"/>
    <cellStyle name="60% - アクセント 1 7" xfId="110"/>
    <cellStyle name="60% - アクセント 1 8" xfId="111"/>
    <cellStyle name="60% - アクセント 2 2" xfId="112"/>
    <cellStyle name="60% - アクセント 2 3" xfId="113"/>
    <cellStyle name="60% - アクセント 2 4" xfId="114"/>
    <cellStyle name="60% - アクセント 2 5" xfId="115"/>
    <cellStyle name="60% - アクセント 2 6" xfId="116"/>
    <cellStyle name="60% - アクセント 2 7" xfId="117"/>
    <cellStyle name="60% - アクセント 2 8" xfId="118"/>
    <cellStyle name="60% - アクセント 3 2" xfId="119"/>
    <cellStyle name="60% - アクセント 3 3" xfId="120"/>
    <cellStyle name="60% - アクセント 3 4" xfId="121"/>
    <cellStyle name="60% - アクセント 3 5" xfId="122"/>
    <cellStyle name="60% - アクセント 3 6" xfId="123"/>
    <cellStyle name="60% - アクセント 3 7" xfId="124"/>
    <cellStyle name="60% - アクセント 3 8" xfId="125"/>
    <cellStyle name="60% - アクセント 4 2" xfId="126"/>
    <cellStyle name="60% - アクセント 4 3" xfId="127"/>
    <cellStyle name="60% - アクセント 4 4" xfId="128"/>
    <cellStyle name="60% - アクセント 4 5" xfId="129"/>
    <cellStyle name="60% - アクセント 4 6" xfId="130"/>
    <cellStyle name="60% - アクセント 4 7" xfId="131"/>
    <cellStyle name="60% - アクセント 4 8" xfId="132"/>
    <cellStyle name="60% - アクセント 5 2" xfId="133"/>
    <cellStyle name="60% - アクセント 5 3" xfId="134"/>
    <cellStyle name="60% - アクセント 5 4" xfId="135"/>
    <cellStyle name="60% - アクセント 5 5" xfId="136"/>
    <cellStyle name="60% - アクセント 5 6" xfId="137"/>
    <cellStyle name="60% - アクセント 5 7" xfId="138"/>
    <cellStyle name="60% - アクセント 5 8" xfId="139"/>
    <cellStyle name="60% - アクセント 6 2" xfId="140"/>
    <cellStyle name="60% - アクセント 6 3" xfId="141"/>
    <cellStyle name="60% - アクセント 6 4" xfId="142"/>
    <cellStyle name="60% - アクセント 6 5" xfId="143"/>
    <cellStyle name="60% - アクセント 6 6" xfId="144"/>
    <cellStyle name="60% - アクセント 6 7" xfId="145"/>
    <cellStyle name="60% - アクセント 6 8" xfId="146"/>
    <cellStyle name="アクセント 1 2" xfId="147"/>
    <cellStyle name="アクセント 1 3" xfId="148"/>
    <cellStyle name="アクセント 1 4" xfId="149"/>
    <cellStyle name="アクセント 1 5" xfId="150"/>
    <cellStyle name="アクセント 1 6" xfId="151"/>
    <cellStyle name="アクセント 1 7" xfId="152"/>
    <cellStyle name="アクセント 1 8" xfId="153"/>
    <cellStyle name="アクセント 2 2" xfId="154"/>
    <cellStyle name="アクセント 2 3" xfId="155"/>
    <cellStyle name="アクセント 2 4" xfId="156"/>
    <cellStyle name="アクセント 2 5" xfId="157"/>
    <cellStyle name="アクセント 2 6" xfId="158"/>
    <cellStyle name="アクセント 2 7" xfId="159"/>
    <cellStyle name="アクセント 2 8" xfId="160"/>
    <cellStyle name="アクセント 3 2" xfId="161"/>
    <cellStyle name="アクセント 3 3" xfId="162"/>
    <cellStyle name="アクセント 3 4" xfId="163"/>
    <cellStyle name="アクセント 3 5" xfId="164"/>
    <cellStyle name="アクセント 3 6" xfId="165"/>
    <cellStyle name="アクセント 3 7" xfId="166"/>
    <cellStyle name="アクセント 3 8" xfId="167"/>
    <cellStyle name="アクセント 4 2" xfId="168"/>
    <cellStyle name="アクセント 4 3" xfId="169"/>
    <cellStyle name="アクセント 4 4" xfId="170"/>
    <cellStyle name="アクセント 4 5" xfId="171"/>
    <cellStyle name="アクセント 4 6" xfId="172"/>
    <cellStyle name="アクセント 4 7" xfId="173"/>
    <cellStyle name="アクセント 4 8" xfId="174"/>
    <cellStyle name="アクセント 5 2" xfId="175"/>
    <cellStyle name="アクセント 5 3" xfId="176"/>
    <cellStyle name="アクセント 5 4" xfId="177"/>
    <cellStyle name="アクセント 5 5" xfId="178"/>
    <cellStyle name="アクセント 5 6" xfId="179"/>
    <cellStyle name="アクセント 5 7" xfId="180"/>
    <cellStyle name="アクセント 5 8" xfId="181"/>
    <cellStyle name="アクセント 6 2" xfId="182"/>
    <cellStyle name="アクセント 6 3" xfId="183"/>
    <cellStyle name="アクセント 6 4" xfId="184"/>
    <cellStyle name="アクセント 6 5" xfId="185"/>
    <cellStyle name="アクセント 6 6" xfId="186"/>
    <cellStyle name="アクセント 6 7" xfId="187"/>
    <cellStyle name="アクセント 6 8" xfId="188"/>
    <cellStyle name="タイトル 2" xfId="189"/>
    <cellStyle name="タイトル 3" xfId="190"/>
    <cellStyle name="タイトル 4" xfId="191"/>
    <cellStyle name="タイトル 5" xfId="192"/>
    <cellStyle name="タイトル 6" xfId="193"/>
    <cellStyle name="タイトル 7" xfId="194"/>
    <cellStyle name="タイトル 8" xfId="195"/>
    <cellStyle name="チェック セル 2" xfId="196"/>
    <cellStyle name="チェック セル 2 2" xfId="197"/>
    <cellStyle name="チェック セル 3" xfId="198"/>
    <cellStyle name="チェック セル 3 2" xfId="199"/>
    <cellStyle name="チェック セル 4" xfId="200"/>
    <cellStyle name="チェック セル 4 2" xfId="201"/>
    <cellStyle name="チェック セル 5" xfId="202"/>
    <cellStyle name="チェック セル 5 2" xfId="203"/>
    <cellStyle name="チェック セル 6" xfId="204"/>
    <cellStyle name="チェック セル 6 2" xfId="205"/>
    <cellStyle name="チェック セル 7" xfId="206"/>
    <cellStyle name="チェック セル 7 2" xfId="207"/>
    <cellStyle name="チェック セル 8" xfId="208"/>
    <cellStyle name="チェック セル 8 2" xfId="209"/>
    <cellStyle name="どちらでもない 2" xfId="210"/>
    <cellStyle name="どちらでもない 3" xfId="211"/>
    <cellStyle name="どちらでもない 4" xfId="212"/>
    <cellStyle name="どちらでもない 5" xfId="213"/>
    <cellStyle name="どちらでもない 6" xfId="214"/>
    <cellStyle name="どちらでもない 7" xfId="215"/>
    <cellStyle name="どちらでもない 8" xfId="216"/>
    <cellStyle name="パーセント" xfId="17" builtinId="5"/>
    <cellStyle name="ハイパーリンク 2" xfId="217"/>
    <cellStyle name="ハイパーリンク 3" xfId="218"/>
    <cellStyle name="ハイパーリンク 4" xfId="219"/>
    <cellStyle name="メモ 2" xfId="220"/>
    <cellStyle name="メモ 2 2" xfId="221"/>
    <cellStyle name="メモ 2 3" xfId="222"/>
    <cellStyle name="メモ 3" xfId="223"/>
    <cellStyle name="メモ 3 2" xfId="224"/>
    <cellStyle name="メモ 3 3" xfId="225"/>
    <cellStyle name="メモ 4" xfId="226"/>
    <cellStyle name="メモ 4 2" xfId="227"/>
    <cellStyle name="メモ 4 3" xfId="228"/>
    <cellStyle name="メモ 5" xfId="229"/>
    <cellStyle name="メモ 5 2" xfId="230"/>
    <cellStyle name="メモ 5 3" xfId="231"/>
    <cellStyle name="メモ 6" xfId="232"/>
    <cellStyle name="メモ 6 2" xfId="233"/>
    <cellStyle name="メモ 6 3" xfId="234"/>
    <cellStyle name="メモ 7" xfId="235"/>
    <cellStyle name="メモ 7 2" xfId="236"/>
    <cellStyle name="メモ 7 3" xfId="237"/>
    <cellStyle name="メモ 8" xfId="238"/>
    <cellStyle name="メモ 8 2" xfId="239"/>
    <cellStyle name="メモ 8 3" xfId="240"/>
    <cellStyle name="リンク セル 2" xfId="241"/>
    <cellStyle name="リンク セル 3" xfId="242"/>
    <cellStyle name="リンク セル 4" xfId="243"/>
    <cellStyle name="リンク セル 5" xfId="244"/>
    <cellStyle name="リンク セル 6" xfId="245"/>
    <cellStyle name="リンク セル 7" xfId="246"/>
    <cellStyle name="リンク セル 8" xfId="247"/>
    <cellStyle name="悪い 2" xfId="248"/>
    <cellStyle name="悪い 3" xfId="249"/>
    <cellStyle name="悪い 4" xfId="250"/>
    <cellStyle name="悪い 5" xfId="251"/>
    <cellStyle name="悪い 6" xfId="252"/>
    <cellStyle name="悪い 7" xfId="253"/>
    <cellStyle name="悪い 8" xfId="254"/>
    <cellStyle name="計算 2" xfId="255"/>
    <cellStyle name="計算 2 2" xfId="256"/>
    <cellStyle name="計算 2 3" xfId="257"/>
    <cellStyle name="計算 3" xfId="258"/>
    <cellStyle name="計算 3 2" xfId="259"/>
    <cellStyle name="計算 3 3" xfId="260"/>
    <cellStyle name="計算 4" xfId="261"/>
    <cellStyle name="計算 4 2" xfId="262"/>
    <cellStyle name="計算 4 3" xfId="263"/>
    <cellStyle name="計算 5" xfId="264"/>
    <cellStyle name="計算 5 2" xfId="265"/>
    <cellStyle name="計算 5 3" xfId="266"/>
    <cellStyle name="計算 6" xfId="267"/>
    <cellStyle name="計算 6 2" xfId="268"/>
    <cellStyle name="計算 6 3" xfId="269"/>
    <cellStyle name="計算 7" xfId="270"/>
    <cellStyle name="計算 7 2" xfId="271"/>
    <cellStyle name="計算 7 3" xfId="272"/>
    <cellStyle name="計算 8" xfId="273"/>
    <cellStyle name="計算 8 2" xfId="274"/>
    <cellStyle name="計算 8 3" xfId="275"/>
    <cellStyle name="警告文 2" xfId="276"/>
    <cellStyle name="警告文 3" xfId="277"/>
    <cellStyle name="警告文 4" xfId="278"/>
    <cellStyle name="警告文 5" xfId="279"/>
    <cellStyle name="警告文 6" xfId="280"/>
    <cellStyle name="警告文 7" xfId="281"/>
    <cellStyle name="警告文 8" xfId="282"/>
    <cellStyle name="桁区切り" xfId="1" builtinId="6"/>
    <cellStyle name="桁区切り 2" xfId="5"/>
    <cellStyle name="桁区切り 2 2" xfId="16"/>
    <cellStyle name="桁区切り 2 3" xfId="8"/>
    <cellStyle name="桁区切り 2 3 2" xfId="20"/>
    <cellStyle name="桁区切り 3" xfId="14"/>
    <cellStyle name="桁区切り 4" xfId="283"/>
    <cellStyle name="桁区切り 5" xfId="284"/>
    <cellStyle name="見出し 1 2" xfId="285"/>
    <cellStyle name="見出し 1 3" xfId="286"/>
    <cellStyle name="見出し 1 4" xfId="287"/>
    <cellStyle name="見出し 1 5" xfId="288"/>
    <cellStyle name="見出し 1 6" xfId="289"/>
    <cellStyle name="見出し 1 7" xfId="290"/>
    <cellStyle name="見出し 1 8" xfId="291"/>
    <cellStyle name="見出し 2 2" xfId="292"/>
    <cellStyle name="見出し 2 3" xfId="293"/>
    <cellStyle name="見出し 2 4" xfId="294"/>
    <cellStyle name="見出し 2 5" xfId="295"/>
    <cellStyle name="見出し 2 6" xfId="296"/>
    <cellStyle name="見出し 2 7" xfId="297"/>
    <cellStyle name="見出し 2 8" xfId="298"/>
    <cellStyle name="見出し 3 2" xfId="299"/>
    <cellStyle name="見出し 3 3" xfId="300"/>
    <cellStyle name="見出し 3 4" xfId="301"/>
    <cellStyle name="見出し 3 5" xfId="302"/>
    <cellStyle name="見出し 3 6" xfId="303"/>
    <cellStyle name="見出し 3 7" xfId="304"/>
    <cellStyle name="見出し 3 8" xfId="305"/>
    <cellStyle name="見出し 4 2" xfId="306"/>
    <cellStyle name="見出し 4 3" xfId="307"/>
    <cellStyle name="見出し 4 4" xfId="308"/>
    <cellStyle name="見出し 4 5" xfId="309"/>
    <cellStyle name="見出し 4 6" xfId="310"/>
    <cellStyle name="見出し 4 7" xfId="311"/>
    <cellStyle name="見出し 4 8" xfId="312"/>
    <cellStyle name="集計 2" xfId="313"/>
    <cellStyle name="集計 2 2" xfId="314"/>
    <cellStyle name="集計 2 3" xfId="315"/>
    <cellStyle name="集計 3" xfId="316"/>
    <cellStyle name="集計 3 2" xfId="317"/>
    <cellStyle name="集計 3 3" xfId="318"/>
    <cellStyle name="集計 4" xfId="319"/>
    <cellStyle name="集計 4 2" xfId="320"/>
    <cellStyle name="集計 4 3" xfId="321"/>
    <cellStyle name="集計 5" xfId="322"/>
    <cellStyle name="集計 5 2" xfId="323"/>
    <cellStyle name="集計 5 3" xfId="324"/>
    <cellStyle name="集計 6" xfId="325"/>
    <cellStyle name="集計 6 2" xfId="326"/>
    <cellStyle name="集計 6 3" xfId="327"/>
    <cellStyle name="集計 7" xfId="328"/>
    <cellStyle name="集計 7 2" xfId="329"/>
    <cellStyle name="集計 7 3" xfId="330"/>
    <cellStyle name="集計 8" xfId="331"/>
    <cellStyle name="集計 8 2" xfId="332"/>
    <cellStyle name="集計 8 3" xfId="333"/>
    <cellStyle name="出力 2" xfId="334"/>
    <cellStyle name="出力 2 2" xfId="335"/>
    <cellStyle name="出力 2 3" xfId="336"/>
    <cellStyle name="出力 3" xfId="337"/>
    <cellStyle name="出力 3 2" xfId="338"/>
    <cellStyle name="出力 3 3" xfId="339"/>
    <cellStyle name="出力 4" xfId="340"/>
    <cellStyle name="出力 4 2" xfId="341"/>
    <cellStyle name="出力 4 3" xfId="342"/>
    <cellStyle name="出力 5" xfId="343"/>
    <cellStyle name="出力 5 2" xfId="344"/>
    <cellStyle name="出力 5 3" xfId="345"/>
    <cellStyle name="出力 6" xfId="346"/>
    <cellStyle name="出力 6 2" xfId="347"/>
    <cellStyle name="出力 6 3" xfId="348"/>
    <cellStyle name="出力 7" xfId="349"/>
    <cellStyle name="出力 7 2" xfId="350"/>
    <cellStyle name="出力 7 3" xfId="351"/>
    <cellStyle name="出力 8" xfId="352"/>
    <cellStyle name="出力 8 2" xfId="353"/>
    <cellStyle name="出力 8 3" xfId="354"/>
    <cellStyle name="説明文 2" xfId="355"/>
    <cellStyle name="説明文 3" xfId="356"/>
    <cellStyle name="説明文 4" xfId="357"/>
    <cellStyle name="説明文 5" xfId="358"/>
    <cellStyle name="説明文 6" xfId="359"/>
    <cellStyle name="説明文 7" xfId="360"/>
    <cellStyle name="説明文 8" xfId="361"/>
    <cellStyle name="通貨 2" xfId="362"/>
    <cellStyle name="通貨 2 2" xfId="363"/>
    <cellStyle name="通貨 2 3" xfId="364"/>
    <cellStyle name="入力 2" xfId="365"/>
    <cellStyle name="入力 2 2" xfId="366"/>
    <cellStyle name="入力 2 3" xfId="367"/>
    <cellStyle name="入力 3" xfId="368"/>
    <cellStyle name="入力 3 2" xfId="369"/>
    <cellStyle name="入力 3 3" xfId="370"/>
    <cellStyle name="入力 4" xfId="371"/>
    <cellStyle name="入力 4 2" xfId="372"/>
    <cellStyle name="入力 4 3" xfId="373"/>
    <cellStyle name="入力 5" xfId="374"/>
    <cellStyle name="入力 5 2" xfId="375"/>
    <cellStyle name="入力 5 3" xfId="376"/>
    <cellStyle name="入力 6" xfId="377"/>
    <cellStyle name="入力 6 2" xfId="378"/>
    <cellStyle name="入力 6 3" xfId="379"/>
    <cellStyle name="入力 7" xfId="380"/>
    <cellStyle name="入力 7 2" xfId="381"/>
    <cellStyle name="入力 7 3" xfId="382"/>
    <cellStyle name="入力 8" xfId="383"/>
    <cellStyle name="入力 8 2" xfId="384"/>
    <cellStyle name="入力 8 3" xfId="385"/>
    <cellStyle name="標準" xfId="0" builtinId="0"/>
    <cellStyle name="標準 10" xfId="386"/>
    <cellStyle name="標準 11" xfId="387"/>
    <cellStyle name="標準 12" xfId="388"/>
    <cellStyle name="標準 13" xfId="389"/>
    <cellStyle name="標準 14" xfId="390"/>
    <cellStyle name="標準 15" xfId="391"/>
    <cellStyle name="標準 16" xfId="392"/>
    <cellStyle name="標準 17" xfId="393"/>
    <cellStyle name="標準 18" xfId="394"/>
    <cellStyle name="標準 19" xfId="395"/>
    <cellStyle name="標準 2" xfId="2"/>
    <cellStyle name="標準 2 10" xfId="396"/>
    <cellStyle name="標準 2 2" xfId="9"/>
    <cellStyle name="標準 2 2 2" xfId="397"/>
    <cellStyle name="標準 2 3" xfId="10"/>
    <cellStyle name="標準 2 4" xfId="15"/>
    <cellStyle name="標準 2 4 2" xfId="398"/>
    <cellStyle name="標準 2 4 2 2" xfId="399"/>
    <cellStyle name="標準 2 4 2 3" xfId="400"/>
    <cellStyle name="標準 2 4 3" xfId="401"/>
    <cellStyle name="標準 2 4 3 2" xfId="402"/>
    <cellStyle name="標準 2 4 3 3" xfId="403"/>
    <cellStyle name="標準 2 4 4" xfId="404"/>
    <cellStyle name="標準 2 4 5" xfId="405"/>
    <cellStyle name="標準 2 5" xfId="7"/>
    <cellStyle name="標準 2 5 2" xfId="406"/>
    <cellStyle name="標準 2 5 3" xfId="407"/>
    <cellStyle name="標準 2 6" xfId="408"/>
    <cellStyle name="標準 2 6 2" xfId="409"/>
    <cellStyle name="標準 2 6 3" xfId="410"/>
    <cellStyle name="標準 2 7" xfId="411"/>
    <cellStyle name="標準 2 8" xfId="19"/>
    <cellStyle name="標準 2 9" xfId="412"/>
    <cellStyle name="標準 2_200904版_yk_tabレイアウト変更一覧(TAB)" xfId="413"/>
    <cellStyle name="標準 20" xfId="414"/>
    <cellStyle name="標準 21" xfId="415"/>
    <cellStyle name="標準 21 2" xfId="416"/>
    <cellStyle name="標準 21 2 2" xfId="417"/>
    <cellStyle name="標準 21 2 2 2" xfId="418"/>
    <cellStyle name="標準 21 2 2 3" xfId="419"/>
    <cellStyle name="標準 21 2 3" xfId="420"/>
    <cellStyle name="標準 21 2 3 2" xfId="421"/>
    <cellStyle name="標準 21 2 3 3" xfId="422"/>
    <cellStyle name="標準 21 2 4" xfId="423"/>
    <cellStyle name="標準 21 2 5" xfId="424"/>
    <cellStyle name="標準 21 3" xfId="425"/>
    <cellStyle name="標準 21 3 2" xfId="426"/>
    <cellStyle name="標準 21 3 3" xfId="427"/>
    <cellStyle name="標準 21 4" xfId="428"/>
    <cellStyle name="標準 21 4 2" xfId="429"/>
    <cellStyle name="標準 21 4 3" xfId="430"/>
    <cellStyle name="標準 21 5" xfId="431"/>
    <cellStyle name="標準 21 6" xfId="432"/>
    <cellStyle name="標準 22" xfId="433"/>
    <cellStyle name="標準 23" xfId="434"/>
    <cellStyle name="標準 24" xfId="435"/>
    <cellStyle name="標準 25" xfId="436"/>
    <cellStyle name="標準 26" xfId="18"/>
    <cellStyle name="標準 27" xfId="437"/>
    <cellStyle name="標準 3" xfId="12"/>
    <cellStyle name="標準 3 2" xfId="438"/>
    <cellStyle name="標準 3 3" xfId="439"/>
    <cellStyle name="標準 3 3 2" xfId="440"/>
    <cellStyle name="標準 3 3 2 2" xfId="441"/>
    <cellStyle name="標準 3 3 2 3" xfId="442"/>
    <cellStyle name="標準 3 3 3" xfId="443"/>
    <cellStyle name="標準 3 3 3 2" xfId="444"/>
    <cellStyle name="標準 3 3 3 3" xfId="445"/>
    <cellStyle name="標準 3 3 4" xfId="446"/>
    <cellStyle name="標準 3 3 5" xfId="447"/>
    <cellStyle name="標準 3 4" xfId="448"/>
    <cellStyle name="標準 3 5" xfId="449"/>
    <cellStyle name="標準 3 5 2" xfId="450"/>
    <cellStyle name="標準 3 5 3" xfId="451"/>
    <cellStyle name="標準 3 6" xfId="452"/>
    <cellStyle name="標準 3 6 2" xfId="453"/>
    <cellStyle name="標準 3 6 3" xfId="454"/>
    <cellStyle name="標準 3 7" xfId="455"/>
    <cellStyle name="標準 3 8" xfId="456"/>
    <cellStyle name="標準 3_【PTチェックリスト】差止解除処理" xfId="457"/>
    <cellStyle name="標準 4" xfId="11"/>
    <cellStyle name="標準 4 2" xfId="458"/>
    <cellStyle name="標準 5" xfId="13"/>
    <cellStyle name="標準 5 2" xfId="459"/>
    <cellStyle name="標準 5 3" xfId="460"/>
    <cellStyle name="標準 5 3 2" xfId="461"/>
    <cellStyle name="標準 5 3 2 2" xfId="462"/>
    <cellStyle name="標準 5 3 2 3" xfId="463"/>
    <cellStyle name="標準 5 3 3" xfId="464"/>
    <cellStyle name="標準 5 3 3 2" xfId="465"/>
    <cellStyle name="標準 5 3 3 3" xfId="466"/>
    <cellStyle name="標準 5 3 4" xfId="467"/>
    <cellStyle name="標準 5 3 5" xfId="468"/>
    <cellStyle name="標準 5 4" xfId="469"/>
    <cellStyle name="標準 5 4 2" xfId="470"/>
    <cellStyle name="標準 5 4 3" xfId="471"/>
    <cellStyle name="標準 5 5" xfId="472"/>
    <cellStyle name="標準 5 5 2" xfId="473"/>
    <cellStyle name="標準 5 5 3" xfId="474"/>
    <cellStyle name="標準 5 6" xfId="475"/>
    <cellStyle name="標準 5 7" xfId="476"/>
    <cellStyle name="標準 5 8" xfId="477"/>
    <cellStyle name="標準 6" xfId="6"/>
    <cellStyle name="標準 6 2" xfId="478"/>
    <cellStyle name="標準 6 2 2" xfId="479"/>
    <cellStyle name="標準 6 2 2 2" xfId="480"/>
    <cellStyle name="標準 6 2 2 3" xfId="481"/>
    <cellStyle name="標準 6 2 3" xfId="482"/>
    <cellStyle name="標準 6 2 3 2" xfId="483"/>
    <cellStyle name="標準 6 2 3 3" xfId="484"/>
    <cellStyle name="標準 6 2 4" xfId="485"/>
    <cellStyle name="標準 6 2 5" xfId="486"/>
    <cellStyle name="標準 6 3" xfId="487"/>
    <cellStyle name="標準 6 4" xfId="488"/>
    <cellStyle name="標準 6 4 2" xfId="489"/>
    <cellStyle name="標準 6 4 3" xfId="490"/>
    <cellStyle name="標準 6 5" xfId="491"/>
    <cellStyle name="標準 6 5 2" xfId="492"/>
    <cellStyle name="標準 6 5 3" xfId="493"/>
    <cellStyle name="標準 6 6" xfId="494"/>
    <cellStyle name="標準 6 7" xfId="495"/>
    <cellStyle name="標準 7" xfId="496"/>
    <cellStyle name="標準 8" xfId="497"/>
    <cellStyle name="標準 9" xfId="498"/>
    <cellStyle name="標準_附属明細表PL・NW・WS　20060423修正版" xfId="3"/>
    <cellStyle name="標準１" xfId="4"/>
    <cellStyle name="良い 2" xfId="499"/>
    <cellStyle name="良い 3" xfId="500"/>
    <cellStyle name="良い 4" xfId="501"/>
    <cellStyle name="良い 5" xfId="502"/>
    <cellStyle name="良い 6" xfId="503"/>
    <cellStyle name="良い 7" xfId="504"/>
    <cellStyle name="良い 8" xfId="505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21</xdr:row>
      <xdr:rowOff>9525</xdr:rowOff>
    </xdr:from>
    <xdr:to>
      <xdr:col>14</xdr:col>
      <xdr:colOff>561975</xdr:colOff>
      <xdr:row>33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81FD7F3-BABE-4083-95A1-5EA8757D5191}"/>
            </a:ext>
          </a:extLst>
        </xdr:cNvPr>
        <xdr:cNvSpPr/>
      </xdr:nvSpPr>
      <xdr:spPr>
        <a:xfrm>
          <a:off x="3190875" y="4219575"/>
          <a:ext cx="6124575" cy="20478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システムから出力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7"/>
  <sheetViews>
    <sheetView workbookViewId="0">
      <selection activeCell="A20" sqref="A20"/>
    </sheetView>
  </sheetViews>
  <sheetFormatPr defaultRowHeight="13.5" x14ac:dyDescent="0.15"/>
  <cols>
    <col min="1" max="1" width="69.875" bestFit="1" customWidth="1"/>
  </cols>
  <sheetData>
    <row r="1" spans="1:3" x14ac:dyDescent="0.15">
      <c r="A1" t="s">
        <v>201</v>
      </c>
    </row>
    <row r="2" spans="1:3" x14ac:dyDescent="0.15">
      <c r="A2" t="s">
        <v>198</v>
      </c>
    </row>
    <row r="3" spans="1:3" x14ac:dyDescent="0.15">
      <c r="A3" t="s">
        <v>199</v>
      </c>
    </row>
    <row r="4" spans="1:3" x14ac:dyDescent="0.15">
      <c r="A4" t="s">
        <v>200</v>
      </c>
    </row>
    <row r="7" spans="1:3" x14ac:dyDescent="0.15">
      <c r="C7" s="165"/>
    </row>
  </sheetData>
  <phoneticPr fontId="5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view="pageBreakPreview" zoomScale="110" zoomScaleNormal="100" zoomScaleSheetLayoutView="110" workbookViewId="0">
      <selection activeCell="G5" sqref="G5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</cols>
  <sheetData>
    <row r="1" spans="2:8" ht="49.5" customHeight="1" x14ac:dyDescent="0.15"/>
    <row r="2" spans="2:8" ht="15.75" customHeight="1" x14ac:dyDescent="0.15">
      <c r="B2" s="59" t="s">
        <v>126</v>
      </c>
      <c r="G2" s="60" t="s">
        <v>205</v>
      </c>
    </row>
    <row r="3" spans="2:8" s="1" customFormat="1" ht="23.1" customHeight="1" x14ac:dyDescent="0.15">
      <c r="B3" s="306" t="s">
        <v>127</v>
      </c>
      <c r="C3" s="306" t="s">
        <v>128</v>
      </c>
      <c r="D3" s="306" t="s">
        <v>129</v>
      </c>
      <c r="E3" s="311" t="s">
        <v>130</v>
      </c>
      <c r="F3" s="312"/>
      <c r="G3" s="306" t="s">
        <v>131</v>
      </c>
      <c r="H3" s="18"/>
    </row>
    <row r="4" spans="2:8" s="1" customFormat="1" ht="23.1" customHeight="1" x14ac:dyDescent="0.15">
      <c r="B4" s="310"/>
      <c r="C4" s="310"/>
      <c r="D4" s="310"/>
      <c r="E4" s="159" t="s">
        <v>132</v>
      </c>
      <c r="F4" s="159" t="s">
        <v>133</v>
      </c>
      <c r="G4" s="310"/>
      <c r="H4" s="18"/>
    </row>
    <row r="5" spans="2:8" s="1" customFormat="1" ht="27" customHeight="1" x14ac:dyDescent="0.15">
      <c r="B5" s="29" t="s">
        <v>276</v>
      </c>
      <c r="C5" s="95">
        <v>93095717</v>
      </c>
      <c r="D5" s="95">
        <v>91494205</v>
      </c>
      <c r="E5" s="95">
        <v>93095717</v>
      </c>
      <c r="F5" s="95">
        <v>0</v>
      </c>
      <c r="G5" s="95">
        <f>C5+D5-E5-F5</f>
        <v>91494205</v>
      </c>
      <c r="H5" s="18"/>
    </row>
    <row r="6" spans="2:8" s="1" customFormat="1" ht="27" customHeight="1" x14ac:dyDescent="0.15">
      <c r="B6" s="29" t="s">
        <v>277</v>
      </c>
      <c r="C6" s="95">
        <v>1163007563</v>
      </c>
      <c r="D6" s="95">
        <v>45730654</v>
      </c>
      <c r="E6" s="95">
        <v>0</v>
      </c>
      <c r="F6" s="95">
        <v>0</v>
      </c>
      <c r="G6" s="95">
        <f>C6+D6-E6-F6</f>
        <v>1208738217</v>
      </c>
      <c r="H6" s="18"/>
    </row>
    <row r="7" spans="2:8" s="1" customFormat="1" ht="29.1" customHeight="1" x14ac:dyDescent="0.15">
      <c r="B7" s="22" t="s">
        <v>10</v>
      </c>
      <c r="C7" s="95">
        <f>SUM(C5:C6)</f>
        <v>1256103280</v>
      </c>
      <c r="D7" s="95">
        <f>SUM(D5:D6)</f>
        <v>137224859</v>
      </c>
      <c r="E7" s="95">
        <f>SUM(E5:E6)</f>
        <v>93095717</v>
      </c>
      <c r="F7" s="95">
        <f>SUM(F5:F6)</f>
        <v>0</v>
      </c>
      <c r="G7" s="95">
        <f>SUM(G5:G6)</f>
        <v>1300232422</v>
      </c>
      <c r="H7" s="18"/>
    </row>
    <row r="8" spans="2:8" s="1" customFormat="1" ht="29.1" customHeight="1" x14ac:dyDescent="0.15">
      <c r="B8" s="107"/>
      <c r="C8" s="166"/>
      <c r="D8" s="166"/>
      <c r="E8" s="166"/>
      <c r="F8" s="166"/>
      <c r="G8" s="166"/>
      <c r="H8" s="18"/>
    </row>
    <row r="9" spans="2:8" s="1" customFormat="1" ht="29.1" customHeight="1" x14ac:dyDescent="0.15">
      <c r="B9" s="107"/>
      <c r="C9" s="166"/>
      <c r="D9" s="166"/>
      <c r="E9" s="166"/>
      <c r="F9" s="166"/>
      <c r="G9" s="166"/>
      <c r="H9" s="18"/>
    </row>
    <row r="10" spans="2:8" s="1" customFormat="1" ht="29.1" customHeight="1" x14ac:dyDescent="0.15">
      <c r="B10" s="107"/>
      <c r="C10" s="166"/>
      <c r="D10" s="166"/>
      <c r="E10" s="166"/>
      <c r="F10" s="166"/>
      <c r="G10" s="166"/>
      <c r="H10" s="18"/>
    </row>
    <row r="11" spans="2:8" s="1" customFormat="1" ht="29.1" customHeight="1" x14ac:dyDescent="0.15">
      <c r="B11" s="107"/>
      <c r="C11" s="166"/>
      <c r="D11" s="166"/>
      <c r="E11" s="166"/>
      <c r="F11" s="166"/>
      <c r="G11" s="166"/>
      <c r="H11" s="18"/>
    </row>
    <row r="12" spans="2:8" ht="5.25" customHeight="1" x14ac:dyDescent="0.15"/>
  </sheetData>
  <mergeCells count="5">
    <mergeCell ref="B3:B4"/>
    <mergeCell ref="C3:C4"/>
    <mergeCell ref="D3:D4"/>
    <mergeCell ref="E3:F3"/>
    <mergeCell ref="G3:G4"/>
  </mergeCells>
  <phoneticPr fontId="5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Normal="100" zoomScaleSheetLayoutView="100" workbookViewId="0">
      <selection activeCell="F6" sqref="F6"/>
    </sheetView>
  </sheetViews>
  <sheetFormatPr defaultRowHeight="13.5" x14ac:dyDescent="0.15"/>
  <cols>
    <col min="1" max="1" width="3.625" customWidth="1"/>
    <col min="2" max="3" width="14.625" customWidth="1"/>
    <col min="4" max="4" width="37.125" bestFit="1" customWidth="1"/>
    <col min="5" max="5" width="24.5" bestFit="1" customWidth="1"/>
    <col min="6" max="6" width="15.625" customWidth="1"/>
    <col min="7" max="7" width="17.5" bestFit="1" customWidth="1"/>
    <col min="8" max="8" width="1" customWidth="1"/>
    <col min="9" max="9" width="1.5" customWidth="1"/>
  </cols>
  <sheetData>
    <row r="1" spans="1:8" ht="33.75" customHeight="1" x14ac:dyDescent="0.15"/>
    <row r="2" spans="1:8" x14ac:dyDescent="0.15">
      <c r="A2" s="3"/>
      <c r="B2" s="61" t="s">
        <v>134</v>
      </c>
      <c r="C2" s="3"/>
      <c r="D2" s="3"/>
      <c r="E2" s="3"/>
      <c r="F2" s="3"/>
      <c r="G2" s="3"/>
      <c r="H2" s="3"/>
    </row>
    <row r="3" spans="1:8" x14ac:dyDescent="0.15">
      <c r="A3" s="3"/>
      <c r="B3" s="61" t="s">
        <v>135</v>
      </c>
      <c r="C3" s="62"/>
      <c r="D3" s="62"/>
      <c r="E3" s="3"/>
      <c r="F3" s="3"/>
      <c r="G3" s="91" t="s">
        <v>285</v>
      </c>
      <c r="H3" s="3"/>
    </row>
    <row r="4" spans="1:8" ht="24.95" customHeight="1" x14ac:dyDescent="0.15">
      <c r="A4" s="3"/>
      <c r="B4" s="357" t="s">
        <v>19</v>
      </c>
      <c r="C4" s="357"/>
      <c r="D4" s="167" t="s">
        <v>136</v>
      </c>
      <c r="E4" s="167" t="s">
        <v>137</v>
      </c>
      <c r="F4" s="201" t="s">
        <v>138</v>
      </c>
      <c r="G4" s="167" t="s">
        <v>139</v>
      </c>
      <c r="H4" s="3"/>
    </row>
    <row r="5" spans="1:8" ht="24.95" customHeight="1" x14ac:dyDescent="0.15">
      <c r="A5" s="3"/>
      <c r="B5" s="349" t="s">
        <v>141</v>
      </c>
      <c r="C5" s="350"/>
      <c r="D5" s="64" t="s">
        <v>287</v>
      </c>
      <c r="E5" s="63" t="s">
        <v>291</v>
      </c>
      <c r="F5" s="203">
        <v>186064307</v>
      </c>
      <c r="G5" s="168" t="s">
        <v>286</v>
      </c>
      <c r="H5" s="3"/>
    </row>
    <row r="6" spans="1:8" ht="24.95" customHeight="1" x14ac:dyDescent="0.15">
      <c r="A6" s="3"/>
      <c r="B6" s="351"/>
      <c r="C6" s="352"/>
      <c r="D6" s="65" t="s">
        <v>289</v>
      </c>
      <c r="E6" s="63" t="s">
        <v>290</v>
      </c>
      <c r="F6" s="203">
        <v>67931984</v>
      </c>
      <c r="G6" s="168" t="s">
        <v>288</v>
      </c>
      <c r="H6" s="3"/>
    </row>
    <row r="7" spans="1:8" ht="24.95" customHeight="1" x14ac:dyDescent="0.15">
      <c r="A7" s="3"/>
      <c r="B7" s="351"/>
      <c r="C7" s="352"/>
      <c r="D7" s="65" t="s">
        <v>292</v>
      </c>
      <c r="E7" s="63" t="s">
        <v>294</v>
      </c>
      <c r="F7" s="203">
        <v>295276827</v>
      </c>
      <c r="G7" s="168" t="s">
        <v>293</v>
      </c>
      <c r="H7" s="3"/>
    </row>
    <row r="8" spans="1:8" ht="24.95" customHeight="1" x14ac:dyDescent="0.15">
      <c r="A8" s="3"/>
      <c r="B8" s="351"/>
      <c r="C8" s="352"/>
      <c r="D8" s="65" t="s">
        <v>296</v>
      </c>
      <c r="E8" s="63" t="s">
        <v>297</v>
      </c>
      <c r="F8" s="203">
        <v>33540000</v>
      </c>
      <c r="G8" s="168" t="s">
        <v>295</v>
      </c>
      <c r="H8" s="3"/>
    </row>
    <row r="9" spans="1:8" ht="24.95" customHeight="1" x14ac:dyDescent="0.15">
      <c r="A9" s="3"/>
      <c r="B9" s="351"/>
      <c r="C9" s="352"/>
      <c r="D9" s="65" t="s">
        <v>298</v>
      </c>
      <c r="E9" s="63" t="s">
        <v>299</v>
      </c>
      <c r="F9" s="203">
        <v>165062655</v>
      </c>
      <c r="G9" s="168" t="s">
        <v>300</v>
      </c>
      <c r="H9" s="3"/>
    </row>
    <row r="10" spans="1:8" ht="24.95" customHeight="1" x14ac:dyDescent="0.15">
      <c r="A10" s="3"/>
      <c r="B10" s="351"/>
      <c r="C10" s="352"/>
      <c r="D10" s="65" t="s">
        <v>301</v>
      </c>
      <c r="E10" s="63" t="s">
        <v>294</v>
      </c>
      <c r="F10" s="203">
        <v>246907400</v>
      </c>
      <c r="G10" s="168" t="s">
        <v>302</v>
      </c>
      <c r="H10" s="3"/>
    </row>
    <row r="11" spans="1:8" ht="24.95" customHeight="1" x14ac:dyDescent="0.15">
      <c r="A11" s="3"/>
      <c r="B11" s="351"/>
      <c r="C11" s="352"/>
      <c r="D11" s="65" t="s">
        <v>304</v>
      </c>
      <c r="E11" s="63" t="s">
        <v>303</v>
      </c>
      <c r="F11" s="203">
        <v>142675270</v>
      </c>
      <c r="G11" s="168" t="s">
        <v>305</v>
      </c>
      <c r="H11" s="3"/>
    </row>
    <row r="12" spans="1:8" ht="24.95" customHeight="1" x14ac:dyDescent="0.15">
      <c r="A12" s="3"/>
      <c r="B12" s="353"/>
      <c r="C12" s="354"/>
      <c r="D12" s="66" t="s">
        <v>140</v>
      </c>
      <c r="E12" s="90"/>
      <c r="F12" s="203">
        <v>1137458443</v>
      </c>
      <c r="G12" s="67"/>
      <c r="H12" s="3"/>
    </row>
    <row r="13" spans="1:8" ht="24.95" customHeight="1" x14ac:dyDescent="0.15">
      <c r="A13" s="3"/>
      <c r="B13" s="355" t="s">
        <v>48</v>
      </c>
      <c r="C13" s="356"/>
      <c r="D13" s="67"/>
      <c r="E13" s="90"/>
      <c r="F13" s="202">
        <v>1137458443</v>
      </c>
      <c r="G13" s="67"/>
      <c r="H13" s="3"/>
    </row>
    <row r="14" spans="1:8" ht="3.75" customHeight="1" x14ac:dyDescent="0.15">
      <c r="A14" s="3"/>
      <c r="B14" s="3"/>
      <c r="C14" s="3"/>
      <c r="D14" s="3"/>
      <c r="E14" s="3"/>
      <c r="F14" s="3"/>
      <c r="G14" s="3"/>
      <c r="H14" s="3"/>
    </row>
    <row r="15" spans="1:8" ht="12" customHeight="1" x14ac:dyDescent="0.15"/>
    <row r="18" spans="6:6" x14ac:dyDescent="0.15">
      <c r="F18" s="218"/>
    </row>
  </sheetData>
  <mergeCells count="3">
    <mergeCell ref="B5:C12"/>
    <mergeCell ref="B13:C13"/>
    <mergeCell ref="B4:C4"/>
  </mergeCells>
  <phoneticPr fontId="5"/>
  <printOptions horizontalCentered="1"/>
  <pageMargins left="0.19685039370078741" right="0.19685039370078741" top="0.15748031496062992" bottom="0.15748031496062992" header="0.31496062992125984" footer="0.31496062992125984"/>
  <pageSetup paperSize="9" scale="11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view="pageBreakPreview" topLeftCell="A22" zoomScale="110" zoomScaleNormal="100" zoomScaleSheetLayoutView="110" workbookViewId="0">
      <selection activeCell="F34" sqref="F34"/>
    </sheetView>
  </sheetViews>
  <sheetFormatPr defaultRowHeight="13.5" x14ac:dyDescent="0.15"/>
  <cols>
    <col min="1" max="1" width="0.5" customWidth="1"/>
    <col min="2" max="2" width="12.875" customWidth="1"/>
    <col min="3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  <col min="9" max="9" width="11.625" bestFit="1" customWidth="1"/>
    <col min="10" max="10" width="10.5" bestFit="1" customWidth="1"/>
  </cols>
  <sheetData>
    <row r="1" spans="2:6" ht="27.75" customHeight="1" x14ac:dyDescent="0.15"/>
    <row r="2" spans="2:6" ht="15" customHeight="1" x14ac:dyDescent="0.15">
      <c r="B2" s="358" t="s">
        <v>142</v>
      </c>
      <c r="C2" s="359"/>
      <c r="D2" s="359"/>
      <c r="E2" s="359"/>
      <c r="F2" s="359"/>
    </row>
    <row r="3" spans="2:6" ht="14.25" customHeight="1" x14ac:dyDescent="0.15">
      <c r="B3" s="68" t="s">
        <v>143</v>
      </c>
      <c r="F3" s="69" t="s">
        <v>202</v>
      </c>
    </row>
    <row r="4" spans="2:6" x14ac:dyDescent="0.15">
      <c r="B4" s="185" t="s">
        <v>144</v>
      </c>
      <c r="C4" s="185" t="s">
        <v>127</v>
      </c>
      <c r="D4" s="186" t="s">
        <v>145</v>
      </c>
      <c r="E4" s="186"/>
      <c r="F4" s="187" t="s">
        <v>1</v>
      </c>
    </row>
    <row r="5" spans="2:6" x14ac:dyDescent="0.15">
      <c r="B5" s="360" t="s">
        <v>146</v>
      </c>
      <c r="C5" s="363" t="s">
        <v>11</v>
      </c>
      <c r="D5" s="71" t="s">
        <v>306</v>
      </c>
      <c r="E5" s="72"/>
      <c r="F5" s="191">
        <v>1445328500</v>
      </c>
    </row>
    <row r="6" spans="2:6" x14ac:dyDescent="0.15">
      <c r="B6" s="361"/>
      <c r="C6" s="364"/>
      <c r="D6" s="71" t="s">
        <v>307</v>
      </c>
      <c r="E6" s="72"/>
      <c r="F6" s="191">
        <v>4475589000</v>
      </c>
    </row>
    <row r="7" spans="2:6" x14ac:dyDescent="0.15">
      <c r="B7" s="361"/>
      <c r="C7" s="364"/>
      <c r="D7" s="71" t="s">
        <v>308</v>
      </c>
      <c r="E7" s="72"/>
      <c r="F7" s="191">
        <v>7062000</v>
      </c>
    </row>
    <row r="8" spans="2:6" x14ac:dyDescent="0.15">
      <c r="B8" s="361"/>
      <c r="C8" s="364"/>
      <c r="D8" s="71" t="s">
        <v>309</v>
      </c>
      <c r="E8" s="72"/>
      <c r="F8" s="191">
        <v>87555586</v>
      </c>
    </row>
    <row r="9" spans="2:6" x14ac:dyDescent="0.15">
      <c r="B9" s="361"/>
      <c r="C9" s="364"/>
      <c r="D9" s="71" t="s">
        <v>310</v>
      </c>
      <c r="E9" s="72"/>
      <c r="F9" s="191">
        <v>107661385</v>
      </c>
    </row>
    <row r="10" spans="2:6" x14ac:dyDescent="0.15">
      <c r="B10" s="361"/>
      <c r="C10" s="364"/>
      <c r="D10" s="71" t="s">
        <v>311</v>
      </c>
      <c r="E10" s="72"/>
      <c r="F10" s="191">
        <v>11185100</v>
      </c>
    </row>
    <row r="11" spans="2:6" x14ac:dyDescent="0.15">
      <c r="B11" s="361"/>
      <c r="C11" s="364"/>
      <c r="D11" s="71" t="s">
        <v>312</v>
      </c>
      <c r="E11" s="72"/>
      <c r="F11" s="191">
        <v>261648000</v>
      </c>
    </row>
    <row r="12" spans="2:6" x14ac:dyDescent="0.15">
      <c r="B12" s="361"/>
      <c r="C12" s="364"/>
      <c r="D12" s="71" t="s">
        <v>313</v>
      </c>
      <c r="E12" s="72"/>
      <c r="F12" s="191">
        <v>19237000</v>
      </c>
    </row>
    <row r="13" spans="2:6" x14ac:dyDescent="0.15">
      <c r="B13" s="361"/>
      <c r="C13" s="364"/>
      <c r="D13" s="71" t="s">
        <v>314</v>
      </c>
      <c r="E13" s="72"/>
      <c r="F13" s="191">
        <v>46624000</v>
      </c>
    </row>
    <row r="14" spans="2:6" x14ac:dyDescent="0.15">
      <c r="B14" s="361"/>
      <c r="C14" s="364"/>
      <c r="D14" s="71" t="s">
        <v>315</v>
      </c>
      <c r="E14" s="72"/>
      <c r="F14" s="191">
        <v>12282000</v>
      </c>
    </row>
    <row r="15" spans="2:6" x14ac:dyDescent="0.15">
      <c r="B15" s="361"/>
      <c r="C15" s="364"/>
      <c r="D15" s="71" t="s">
        <v>316</v>
      </c>
      <c r="E15" s="72"/>
      <c r="F15" s="191">
        <v>4950000</v>
      </c>
    </row>
    <row r="16" spans="2:6" x14ac:dyDescent="0.15">
      <c r="B16" s="361"/>
      <c r="C16" s="364"/>
      <c r="D16" s="71" t="s">
        <v>317</v>
      </c>
      <c r="E16" s="72"/>
      <c r="F16" s="191">
        <v>2494000</v>
      </c>
    </row>
    <row r="17" spans="2:9" x14ac:dyDescent="0.15">
      <c r="B17" s="361"/>
      <c r="C17" s="364"/>
      <c r="D17" s="71" t="s">
        <v>318</v>
      </c>
      <c r="E17" s="72"/>
      <c r="F17" s="191">
        <v>1468000</v>
      </c>
    </row>
    <row r="18" spans="2:9" x14ac:dyDescent="0.15">
      <c r="B18" s="361"/>
      <c r="C18" s="364"/>
      <c r="D18" s="71" t="s">
        <v>319</v>
      </c>
      <c r="E18" s="72"/>
      <c r="F18" s="191">
        <v>7780863</v>
      </c>
    </row>
    <row r="19" spans="2:9" x14ac:dyDescent="0.15">
      <c r="B19" s="361"/>
      <c r="C19" s="364"/>
      <c r="D19" s="71" t="s">
        <v>320</v>
      </c>
      <c r="E19" s="72"/>
      <c r="F19" s="191">
        <v>2332782</v>
      </c>
    </row>
    <row r="20" spans="2:9" x14ac:dyDescent="0.15">
      <c r="B20" s="361"/>
      <c r="C20" s="364"/>
      <c r="D20" s="74" t="s">
        <v>321</v>
      </c>
      <c r="E20" s="72"/>
      <c r="F20" s="191">
        <v>2919000</v>
      </c>
    </row>
    <row r="21" spans="2:9" x14ac:dyDescent="0.15">
      <c r="B21" s="361"/>
      <c r="C21" s="365"/>
      <c r="D21" s="366" t="s">
        <v>147</v>
      </c>
      <c r="E21" s="367"/>
      <c r="F21" s="191">
        <f>SUM(F5:F20)</f>
        <v>6496117216</v>
      </c>
    </row>
    <row r="22" spans="2:9" ht="13.5" customHeight="1" x14ac:dyDescent="0.15">
      <c r="B22" s="361"/>
      <c r="C22" s="368" t="s">
        <v>12</v>
      </c>
      <c r="D22" s="370" t="s">
        <v>148</v>
      </c>
      <c r="E22" s="72" t="s">
        <v>149</v>
      </c>
      <c r="F22" s="191">
        <v>293999312</v>
      </c>
    </row>
    <row r="23" spans="2:9" x14ac:dyDescent="0.15">
      <c r="B23" s="361"/>
      <c r="C23" s="369"/>
      <c r="D23" s="371"/>
      <c r="E23" s="72" t="s">
        <v>150</v>
      </c>
      <c r="F23" s="191">
        <v>63116000</v>
      </c>
    </row>
    <row r="24" spans="2:9" x14ac:dyDescent="0.15">
      <c r="B24" s="361"/>
      <c r="C24" s="364"/>
      <c r="D24" s="372"/>
      <c r="E24" s="216" t="s">
        <v>140</v>
      </c>
      <c r="F24" s="191">
        <f>SUM(F22:F23)</f>
        <v>357115312</v>
      </c>
    </row>
    <row r="25" spans="2:9" ht="13.5" customHeight="1" x14ac:dyDescent="0.15">
      <c r="B25" s="361"/>
      <c r="C25" s="364"/>
      <c r="D25" s="370" t="s">
        <v>151</v>
      </c>
      <c r="E25" s="72" t="s">
        <v>149</v>
      </c>
      <c r="F25" s="191">
        <v>873417745</v>
      </c>
      <c r="I25" s="218"/>
    </row>
    <row r="26" spans="2:9" x14ac:dyDescent="0.15">
      <c r="B26" s="361"/>
      <c r="C26" s="364"/>
      <c r="D26" s="371"/>
      <c r="E26" s="72" t="s">
        <v>150</v>
      </c>
      <c r="F26" s="191">
        <v>581354477</v>
      </c>
      <c r="H26" s="218"/>
    </row>
    <row r="27" spans="2:9" x14ac:dyDescent="0.15">
      <c r="B27" s="361"/>
      <c r="C27" s="364"/>
      <c r="D27" s="372"/>
      <c r="E27" s="75" t="s">
        <v>140</v>
      </c>
      <c r="F27" s="191">
        <f>SUM(F25:F26)</f>
        <v>1454772222</v>
      </c>
      <c r="H27" s="218"/>
    </row>
    <row r="28" spans="2:9" x14ac:dyDescent="0.15">
      <c r="B28" s="361"/>
      <c r="C28" s="365"/>
      <c r="D28" s="366" t="s">
        <v>147</v>
      </c>
      <c r="E28" s="367"/>
      <c r="F28" s="191">
        <f>+F24+F27</f>
        <v>1811887534</v>
      </c>
    </row>
    <row r="29" spans="2:9" x14ac:dyDescent="0.15">
      <c r="B29" s="362"/>
      <c r="C29" s="373" t="s">
        <v>10</v>
      </c>
      <c r="D29" s="374"/>
      <c r="E29" s="375"/>
      <c r="F29" s="191">
        <f>SUM(F28,F21)</f>
        <v>8308004750</v>
      </c>
    </row>
    <row r="30" spans="2:9" ht="27" customHeight="1" x14ac:dyDescent="0.15">
      <c r="B30" s="377" t="s">
        <v>327</v>
      </c>
      <c r="C30" s="70" t="s">
        <v>12</v>
      </c>
      <c r="D30" s="219" t="s">
        <v>325</v>
      </c>
      <c r="E30" s="73" t="s">
        <v>326</v>
      </c>
      <c r="F30" s="191">
        <v>4644000</v>
      </c>
    </row>
    <row r="31" spans="2:9" x14ac:dyDescent="0.15">
      <c r="B31" s="378"/>
      <c r="C31" s="366" t="s">
        <v>323</v>
      </c>
      <c r="D31" s="376"/>
      <c r="E31" s="367"/>
      <c r="F31" s="191">
        <v>4644000</v>
      </c>
    </row>
    <row r="32" spans="2:9" ht="22.5" customHeight="1" x14ac:dyDescent="0.15">
      <c r="B32" s="377" t="s">
        <v>328</v>
      </c>
      <c r="C32" s="70" t="s">
        <v>322</v>
      </c>
      <c r="D32" s="71" t="s">
        <v>324</v>
      </c>
      <c r="E32" s="72"/>
      <c r="F32" s="191">
        <v>40500</v>
      </c>
    </row>
    <row r="33" spans="2:6" ht="22.5" customHeight="1" x14ac:dyDescent="0.15">
      <c r="B33" s="378"/>
      <c r="C33" s="366" t="s">
        <v>323</v>
      </c>
      <c r="D33" s="376"/>
      <c r="E33" s="367"/>
      <c r="F33" s="191">
        <v>40500</v>
      </c>
    </row>
    <row r="34" spans="2:6" ht="27" customHeight="1" x14ac:dyDescent="0.15">
      <c r="B34" s="377" t="s">
        <v>329</v>
      </c>
      <c r="C34" s="70" t="s">
        <v>322</v>
      </c>
      <c r="D34" s="71" t="s">
        <v>324</v>
      </c>
      <c r="E34" s="72"/>
      <c r="F34" s="191">
        <v>-40500</v>
      </c>
    </row>
    <row r="35" spans="2:6" x14ac:dyDescent="0.15">
      <c r="B35" s="378"/>
      <c r="C35" s="366" t="s">
        <v>323</v>
      </c>
      <c r="D35" s="376"/>
      <c r="E35" s="367"/>
      <c r="F35" s="191">
        <f>+F29+F31+F33+F34</f>
        <v>8312648750</v>
      </c>
    </row>
    <row r="36" spans="2:6" x14ac:dyDescent="0.15">
      <c r="B36" s="183"/>
      <c r="C36" s="184"/>
      <c r="D36" s="184"/>
      <c r="E36" s="184"/>
      <c r="F36" s="184"/>
    </row>
    <row r="37" spans="2:6" ht="5.25" customHeight="1" x14ac:dyDescent="0.15"/>
  </sheetData>
  <mergeCells count="15">
    <mergeCell ref="C31:E31"/>
    <mergeCell ref="B30:B31"/>
    <mergeCell ref="B32:B33"/>
    <mergeCell ref="C33:E33"/>
    <mergeCell ref="B34:B35"/>
    <mergeCell ref="C35:E35"/>
    <mergeCell ref="B2:F2"/>
    <mergeCell ref="B5:B29"/>
    <mergeCell ref="C5:C21"/>
    <mergeCell ref="D21:E21"/>
    <mergeCell ref="C22:C28"/>
    <mergeCell ref="D22:D24"/>
    <mergeCell ref="D25:D27"/>
    <mergeCell ref="D28:E28"/>
    <mergeCell ref="C29:E29"/>
  </mergeCells>
  <phoneticPr fontId="5"/>
  <printOptions horizontalCentered="1"/>
  <pageMargins left="0.19685039370078741" right="0.19685039370078741" top="0.19685039370078741" bottom="0.19685039370078741" header="0.31496062992125984" footer="0.31496062992125984"/>
  <pageSetup paperSize="9" scale="1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8.125" style="76" customWidth="1"/>
    <col min="2" max="2" width="5" style="76" customWidth="1"/>
    <col min="3" max="3" width="23.625" style="76" customWidth="1"/>
    <col min="4" max="8" width="15.625" style="76" customWidth="1"/>
    <col min="9" max="9" width="1.25" style="76" customWidth="1"/>
    <col min="10" max="10" width="12.625" style="76" customWidth="1"/>
    <col min="13" max="13" width="16.125" bestFit="1" customWidth="1"/>
  </cols>
  <sheetData>
    <row r="1" spans="3:13" s="76" customFormat="1" ht="41.25" customHeight="1" x14ac:dyDescent="0.15"/>
    <row r="2" spans="3:13" s="76" customFormat="1" ht="18" customHeight="1" x14ac:dyDescent="0.15">
      <c r="C2" s="381" t="s">
        <v>152</v>
      </c>
      <c r="D2" s="382"/>
      <c r="E2" s="382"/>
      <c r="F2" s="383" t="s">
        <v>202</v>
      </c>
      <c r="G2" s="383"/>
      <c r="H2" s="383"/>
    </row>
    <row r="3" spans="3:13" s="76" customFormat="1" ht="24.95" customHeight="1" x14ac:dyDescent="0.15">
      <c r="C3" s="321" t="s">
        <v>19</v>
      </c>
      <c r="D3" s="321" t="s">
        <v>138</v>
      </c>
      <c r="E3" s="384" t="s">
        <v>153</v>
      </c>
      <c r="F3" s="321"/>
      <c r="G3" s="321"/>
      <c r="H3" s="321"/>
    </row>
    <row r="4" spans="3:13" s="77" customFormat="1" ht="27.95" customHeight="1" x14ac:dyDescent="0.15">
      <c r="C4" s="321"/>
      <c r="D4" s="321"/>
      <c r="E4" s="204" t="s">
        <v>154</v>
      </c>
      <c r="F4" s="157" t="s">
        <v>155</v>
      </c>
      <c r="G4" s="157" t="s">
        <v>156</v>
      </c>
      <c r="H4" s="157" t="s">
        <v>157</v>
      </c>
    </row>
    <row r="5" spans="3:13" s="76" customFormat="1" ht="30" customHeight="1" x14ac:dyDescent="0.15">
      <c r="C5" s="78" t="s">
        <v>158</v>
      </c>
      <c r="D5" s="192">
        <v>6996003889</v>
      </c>
      <c r="E5" s="193">
        <v>1459416222</v>
      </c>
      <c r="F5" s="194">
        <v>455784645</v>
      </c>
      <c r="G5" s="194">
        <f>D5-E5-F5-H5</f>
        <v>3698925522</v>
      </c>
      <c r="H5" s="194">
        <v>1381877500</v>
      </c>
      <c r="J5" s="79"/>
      <c r="L5" s="84"/>
      <c r="M5" s="217"/>
    </row>
    <row r="6" spans="3:13" s="76" customFormat="1" ht="30" customHeight="1" x14ac:dyDescent="0.15">
      <c r="C6" s="80" t="s">
        <v>159</v>
      </c>
      <c r="D6" s="195">
        <v>1521388344</v>
      </c>
      <c r="E6" s="196">
        <v>333693312</v>
      </c>
      <c r="F6" s="197">
        <v>1024996355</v>
      </c>
      <c r="G6" s="194">
        <f t="shared" ref="G6:G8" si="0">D6-E6-F6-H6</f>
        <v>162698677</v>
      </c>
      <c r="H6" s="197">
        <v>0</v>
      </c>
      <c r="J6" s="79"/>
    </row>
    <row r="7" spans="3:13" s="76" customFormat="1" ht="30" customHeight="1" x14ac:dyDescent="0.15">
      <c r="C7" s="80" t="s">
        <v>160</v>
      </c>
      <c r="D7" s="195">
        <v>487143268</v>
      </c>
      <c r="E7" s="196">
        <v>23422000</v>
      </c>
      <c r="F7" s="197">
        <v>0</v>
      </c>
      <c r="G7" s="194">
        <f t="shared" si="0"/>
        <v>463721268</v>
      </c>
      <c r="H7" s="197">
        <v>0</v>
      </c>
      <c r="J7" s="79"/>
    </row>
    <row r="8" spans="3:13" s="76" customFormat="1" ht="30" customHeight="1" x14ac:dyDescent="0.15">
      <c r="C8" s="78" t="s">
        <v>133</v>
      </c>
      <c r="D8" s="195">
        <v>0</v>
      </c>
      <c r="E8" s="196">
        <v>0</v>
      </c>
      <c r="F8" s="197">
        <v>0</v>
      </c>
      <c r="G8" s="197">
        <f t="shared" si="0"/>
        <v>0</v>
      </c>
      <c r="H8" s="197">
        <v>0</v>
      </c>
      <c r="J8" s="79"/>
    </row>
    <row r="9" spans="3:13" s="76" customFormat="1" ht="30" customHeight="1" x14ac:dyDescent="0.15">
      <c r="C9" s="58" t="s">
        <v>48</v>
      </c>
      <c r="D9" s="198">
        <f>SUM(D5:D8)</f>
        <v>9004535501</v>
      </c>
      <c r="E9" s="199">
        <f>SUM(E5:E8)</f>
        <v>1816531534</v>
      </c>
      <c r="F9" s="200">
        <v>1480781000</v>
      </c>
      <c r="G9" s="200">
        <f t="shared" ref="G9:H9" si="1">SUM(G5:G8)</f>
        <v>4325345467</v>
      </c>
      <c r="H9" s="200">
        <f t="shared" si="1"/>
        <v>1381877500</v>
      </c>
      <c r="J9" s="79"/>
    </row>
    <row r="10" spans="3:13" s="76" customFormat="1" ht="30" customHeight="1" x14ac:dyDescent="0.15">
      <c r="C10" s="188"/>
      <c r="D10" s="189"/>
      <c r="E10" s="190"/>
      <c r="F10" s="190"/>
      <c r="G10" s="190"/>
      <c r="H10" s="190"/>
      <c r="J10" s="79"/>
    </row>
    <row r="11" spans="3:13" s="81" customFormat="1" ht="36" customHeight="1" x14ac:dyDescent="0.15">
      <c r="J11" s="79"/>
    </row>
    <row r="12" spans="3:13" s="81" customFormat="1" ht="36" customHeight="1" x14ac:dyDescent="0.15">
      <c r="J12" s="79"/>
    </row>
    <row r="13" spans="3:13" s="81" customFormat="1" ht="36" customHeight="1" x14ac:dyDescent="0.15">
      <c r="J13" s="79"/>
    </row>
    <row r="14" spans="3:13" s="81" customFormat="1" ht="36" customHeight="1" x14ac:dyDescent="0.15">
      <c r="J14" s="79"/>
    </row>
    <row r="15" spans="3:13" s="81" customFormat="1" ht="36" customHeight="1" x14ac:dyDescent="0.15">
      <c r="J15" s="79"/>
    </row>
    <row r="16" spans="3:13" s="81" customFormat="1" ht="36" customHeight="1" x14ac:dyDescent="0.15">
      <c r="J16" s="79"/>
    </row>
    <row r="17" spans="1:10" s="81" customFormat="1" ht="21.75" customHeight="1" x14ac:dyDescent="0.15"/>
    <row r="18" spans="1:10" x14ac:dyDescent="0.15">
      <c r="A18" s="81"/>
      <c r="B18" s="81"/>
      <c r="C18" s="379"/>
      <c r="D18" s="380"/>
      <c r="E18" s="380"/>
      <c r="F18" s="380"/>
      <c r="G18" s="380"/>
      <c r="H18" s="380"/>
      <c r="I18" s="81"/>
      <c r="J18" s="81"/>
    </row>
    <row r="19" spans="1:10" x14ac:dyDescent="0.15">
      <c r="A19" s="81"/>
      <c r="B19" s="81"/>
      <c r="C19" s="82"/>
      <c r="D19" s="82"/>
      <c r="E19" s="82"/>
      <c r="F19" s="82"/>
      <c r="G19" s="82"/>
      <c r="H19" s="82"/>
      <c r="I19" s="81"/>
      <c r="J19" s="81"/>
    </row>
    <row r="20" spans="1:10" x14ac:dyDescent="0.15">
      <c r="C20" s="83"/>
      <c r="D20" s="82"/>
      <c r="E20" s="83"/>
      <c r="F20" s="83"/>
      <c r="G20" s="83"/>
      <c r="H20" s="83"/>
    </row>
    <row r="21" spans="1:10" x14ac:dyDescent="0.15">
      <c r="A21" s="77"/>
      <c r="B21" s="77"/>
      <c r="C21" s="77"/>
      <c r="D21" s="77"/>
      <c r="E21" s="77"/>
      <c r="F21" s="77"/>
      <c r="G21" s="77"/>
      <c r="H21" s="77"/>
      <c r="I21" s="77"/>
      <c r="J21" s="77"/>
    </row>
  </sheetData>
  <mergeCells count="6">
    <mergeCell ref="C18:H18"/>
    <mergeCell ref="C2:E2"/>
    <mergeCell ref="F2:H2"/>
    <mergeCell ref="C3:C4"/>
    <mergeCell ref="D3:D4"/>
    <mergeCell ref="E3:H3"/>
  </mergeCells>
  <phoneticPr fontId="5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view="pageBreakPreview" zoomScale="170" zoomScaleNormal="178" zoomScaleSheetLayoutView="170" workbookViewId="0">
      <selection activeCell="C5" sqref="C5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1:3" ht="24.75" customHeight="1" x14ac:dyDescent="0.15"/>
    <row r="2" spans="1:3" ht="10.5" customHeight="1" x14ac:dyDescent="0.15">
      <c r="B2" s="385" t="s">
        <v>161</v>
      </c>
      <c r="C2" s="386"/>
    </row>
    <row r="3" spans="1:3" ht="9.75" customHeight="1" x14ac:dyDescent="0.15">
      <c r="B3" s="85" t="s">
        <v>162</v>
      </c>
      <c r="C3" s="86" t="s">
        <v>205</v>
      </c>
    </row>
    <row r="4" spans="1:3" ht="18.95" customHeight="1" x14ac:dyDescent="0.15">
      <c r="A4" s="3"/>
      <c r="B4" s="207" t="s">
        <v>62</v>
      </c>
      <c r="C4" s="207" t="s">
        <v>131</v>
      </c>
    </row>
    <row r="5" spans="1:3" ht="15" customHeight="1" x14ac:dyDescent="0.15">
      <c r="A5" s="3"/>
      <c r="B5" s="205" t="s">
        <v>163</v>
      </c>
      <c r="C5" s="208">
        <v>389679958</v>
      </c>
    </row>
    <row r="6" spans="1:3" ht="15" customHeight="1" x14ac:dyDescent="0.15">
      <c r="A6" s="3"/>
      <c r="B6" s="206" t="s">
        <v>10</v>
      </c>
      <c r="C6" s="208">
        <v>389679958</v>
      </c>
    </row>
    <row r="7" spans="1:3" ht="1.9" customHeight="1" x14ac:dyDescent="0.15"/>
  </sheetData>
  <mergeCells count="1">
    <mergeCell ref="B2:C2"/>
  </mergeCells>
  <phoneticPr fontId="5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view="pageBreakPreview" zoomScaleNormal="100" zoomScaleSheetLayoutView="100" workbookViewId="0"/>
  </sheetViews>
  <sheetFormatPr defaultColWidth="8.875" defaultRowHeight="18" customHeight="1" x14ac:dyDescent="0.15"/>
  <cols>
    <col min="1" max="1" width="1.5" style="221" customWidth="1"/>
    <col min="2" max="10" width="14.625" style="221" customWidth="1"/>
    <col min="11" max="11" width="1.5" style="221" customWidth="1"/>
    <col min="12" max="12" width="8.875" style="221" customWidth="1"/>
    <col min="13" max="16384" width="8.875" style="221"/>
  </cols>
  <sheetData>
    <row r="1" spans="1:11" ht="18" customHeight="1" x14ac:dyDescent="0.15">
      <c r="A1" s="220" t="s">
        <v>330</v>
      </c>
    </row>
    <row r="3" spans="1:11" ht="18" customHeight="1" x14ac:dyDescent="0.15">
      <c r="A3" s="222" t="s">
        <v>331</v>
      </c>
      <c r="B3" s="222"/>
    </row>
    <row r="4" spans="1:11" ht="18" customHeight="1" x14ac:dyDescent="0.15">
      <c r="A4" s="222" t="s">
        <v>332</v>
      </c>
      <c r="B4" s="222"/>
    </row>
    <row r="5" spans="1:11" ht="18" customHeight="1" x14ac:dyDescent="0.15">
      <c r="A5" s="223"/>
      <c r="B5" s="224" t="s">
        <v>17</v>
      </c>
      <c r="C5" s="225"/>
      <c r="D5" s="225"/>
      <c r="E5" s="225"/>
      <c r="F5" s="225"/>
      <c r="G5" s="225"/>
      <c r="H5" s="225"/>
      <c r="I5" s="226" t="s">
        <v>333</v>
      </c>
      <c r="J5" s="225"/>
      <c r="K5" s="227"/>
    </row>
    <row r="6" spans="1:11" ht="36" x14ac:dyDescent="0.15">
      <c r="A6" s="227"/>
      <c r="B6" s="228" t="s">
        <v>19</v>
      </c>
      <c r="C6" s="229" t="s">
        <v>20</v>
      </c>
      <c r="D6" s="229" t="s">
        <v>21</v>
      </c>
      <c r="E6" s="229" t="s">
        <v>22</v>
      </c>
      <c r="F6" s="229" t="s">
        <v>23</v>
      </c>
      <c r="G6" s="229" t="s">
        <v>24</v>
      </c>
      <c r="H6" s="229" t="s">
        <v>25</v>
      </c>
      <c r="I6" s="230" t="s">
        <v>26</v>
      </c>
      <c r="J6" s="231"/>
      <c r="K6" s="227"/>
    </row>
    <row r="7" spans="1:11" ht="18" customHeight="1" x14ac:dyDescent="0.15">
      <c r="A7" s="227"/>
      <c r="B7" s="232" t="s">
        <v>334</v>
      </c>
      <c r="C7" s="233">
        <v>27415675959</v>
      </c>
      <c r="D7" s="233">
        <v>1372913069</v>
      </c>
      <c r="E7" s="233">
        <v>220500</v>
      </c>
      <c r="F7" s="233">
        <v>28788368528</v>
      </c>
      <c r="G7" s="233">
        <v>14113650915</v>
      </c>
      <c r="H7" s="233">
        <v>566033733</v>
      </c>
      <c r="I7" s="234">
        <v>14674717613</v>
      </c>
      <c r="J7" s="231"/>
      <c r="K7" s="227"/>
    </row>
    <row r="8" spans="1:11" ht="18" customHeight="1" x14ac:dyDescent="0.15">
      <c r="A8" s="227"/>
      <c r="B8" s="232" t="s">
        <v>335</v>
      </c>
      <c r="C8" s="233">
        <v>3616859594</v>
      </c>
      <c r="D8" s="233">
        <v>0</v>
      </c>
      <c r="E8" s="233">
        <v>0</v>
      </c>
      <c r="F8" s="233">
        <v>3616859594</v>
      </c>
      <c r="G8" s="233"/>
      <c r="H8" s="233"/>
      <c r="I8" s="234">
        <v>3616859594</v>
      </c>
      <c r="J8" s="231"/>
      <c r="K8" s="227"/>
    </row>
    <row r="9" spans="1:11" ht="18" customHeight="1" x14ac:dyDescent="0.15">
      <c r="A9" s="227"/>
      <c r="B9" s="232" t="s">
        <v>336</v>
      </c>
      <c r="C9" s="233">
        <v>0</v>
      </c>
      <c r="D9" s="233">
        <v>0</v>
      </c>
      <c r="E9" s="233">
        <v>0</v>
      </c>
      <c r="F9" s="233">
        <v>0</v>
      </c>
      <c r="G9" s="233"/>
      <c r="H9" s="233"/>
      <c r="I9" s="234">
        <v>0</v>
      </c>
      <c r="J9" s="231"/>
      <c r="K9" s="227"/>
    </row>
    <row r="10" spans="1:11" ht="18" customHeight="1" x14ac:dyDescent="0.15">
      <c r="A10" s="227"/>
      <c r="B10" s="232" t="s">
        <v>337</v>
      </c>
      <c r="C10" s="233">
        <v>21245482565</v>
      </c>
      <c r="D10" s="233">
        <v>41676120</v>
      </c>
      <c r="E10" s="233">
        <v>220500</v>
      </c>
      <c r="F10" s="233">
        <v>21286938185</v>
      </c>
      <c r="G10" s="233">
        <v>12626675067</v>
      </c>
      <c r="H10" s="233">
        <v>500141202</v>
      </c>
      <c r="I10" s="234">
        <v>8660263118</v>
      </c>
      <c r="J10" s="231"/>
      <c r="K10" s="227"/>
    </row>
    <row r="11" spans="1:11" ht="18" customHeight="1" x14ac:dyDescent="0.15">
      <c r="A11" s="227"/>
      <c r="B11" s="232" t="s">
        <v>338</v>
      </c>
      <c r="C11" s="233">
        <v>2478336040</v>
      </c>
      <c r="D11" s="233">
        <v>57143880</v>
      </c>
      <c r="E11" s="233">
        <v>0</v>
      </c>
      <c r="F11" s="233">
        <v>2535479920</v>
      </c>
      <c r="G11" s="233">
        <v>1486975848</v>
      </c>
      <c r="H11" s="233">
        <v>65892531</v>
      </c>
      <c r="I11" s="234">
        <v>1048504072</v>
      </c>
      <c r="J11" s="231"/>
      <c r="K11" s="227"/>
    </row>
    <row r="12" spans="1:11" ht="18" customHeight="1" x14ac:dyDescent="0.15">
      <c r="A12" s="227"/>
      <c r="B12" s="232" t="s">
        <v>339</v>
      </c>
      <c r="C12" s="233">
        <v>0</v>
      </c>
      <c r="D12" s="233">
        <v>0</v>
      </c>
      <c r="E12" s="233">
        <v>0</v>
      </c>
      <c r="F12" s="233">
        <v>0</v>
      </c>
      <c r="G12" s="233">
        <v>0</v>
      </c>
      <c r="H12" s="233">
        <v>0</v>
      </c>
      <c r="I12" s="234">
        <v>0</v>
      </c>
      <c r="J12" s="231"/>
      <c r="K12" s="227"/>
    </row>
    <row r="13" spans="1:11" ht="18" customHeight="1" x14ac:dyDescent="0.15">
      <c r="A13" s="227"/>
      <c r="B13" s="232" t="s">
        <v>340</v>
      </c>
      <c r="C13" s="233">
        <v>0</v>
      </c>
      <c r="D13" s="233">
        <v>0</v>
      </c>
      <c r="E13" s="233">
        <v>0</v>
      </c>
      <c r="F13" s="233">
        <v>0</v>
      </c>
      <c r="G13" s="233">
        <v>0</v>
      </c>
      <c r="H13" s="233">
        <v>0</v>
      </c>
      <c r="I13" s="234">
        <v>0</v>
      </c>
      <c r="J13" s="231"/>
      <c r="K13" s="227"/>
    </row>
    <row r="14" spans="1:11" ht="18" customHeight="1" x14ac:dyDescent="0.15">
      <c r="A14" s="227"/>
      <c r="B14" s="232" t="s">
        <v>341</v>
      </c>
      <c r="C14" s="233">
        <v>0</v>
      </c>
      <c r="D14" s="233">
        <v>0</v>
      </c>
      <c r="E14" s="233">
        <v>0</v>
      </c>
      <c r="F14" s="233">
        <v>0</v>
      </c>
      <c r="G14" s="233">
        <v>0</v>
      </c>
      <c r="H14" s="233">
        <v>0</v>
      </c>
      <c r="I14" s="234">
        <v>0</v>
      </c>
      <c r="J14" s="231"/>
      <c r="K14" s="227"/>
    </row>
    <row r="15" spans="1:11" ht="18" customHeight="1" x14ac:dyDescent="0.15">
      <c r="A15" s="227"/>
      <c r="B15" s="232" t="s">
        <v>342</v>
      </c>
      <c r="C15" s="233">
        <v>0</v>
      </c>
      <c r="D15" s="233">
        <v>0</v>
      </c>
      <c r="E15" s="233">
        <v>0</v>
      </c>
      <c r="F15" s="233">
        <v>0</v>
      </c>
      <c r="G15" s="233">
        <v>0</v>
      </c>
      <c r="H15" s="233">
        <v>0</v>
      </c>
      <c r="I15" s="234">
        <v>0</v>
      </c>
      <c r="J15" s="231"/>
      <c r="K15" s="227"/>
    </row>
    <row r="16" spans="1:11" ht="18" customHeight="1" x14ac:dyDescent="0.15">
      <c r="A16" s="227"/>
      <c r="B16" s="232" t="s">
        <v>343</v>
      </c>
      <c r="C16" s="233">
        <v>74997760</v>
      </c>
      <c r="D16" s="233">
        <v>1274093069</v>
      </c>
      <c r="E16" s="233">
        <v>0</v>
      </c>
      <c r="F16" s="233">
        <v>1349090829</v>
      </c>
      <c r="G16" s="233"/>
      <c r="H16" s="233"/>
      <c r="I16" s="234">
        <v>1349090829</v>
      </c>
      <c r="J16" s="231"/>
      <c r="K16" s="227"/>
    </row>
    <row r="17" spans="1:11" ht="18" customHeight="1" x14ac:dyDescent="0.15">
      <c r="A17" s="227"/>
      <c r="B17" s="232" t="s">
        <v>344</v>
      </c>
      <c r="C17" s="233">
        <v>39396035176</v>
      </c>
      <c r="D17" s="233">
        <v>120064556</v>
      </c>
      <c r="E17" s="233">
        <v>0</v>
      </c>
      <c r="F17" s="233">
        <v>39516099732</v>
      </c>
      <c r="G17" s="233">
        <v>20938160076</v>
      </c>
      <c r="H17" s="233">
        <v>852756095</v>
      </c>
      <c r="I17" s="234">
        <v>18577939656</v>
      </c>
      <c r="J17" s="231"/>
      <c r="K17" s="227"/>
    </row>
    <row r="18" spans="1:11" ht="18" customHeight="1" x14ac:dyDescent="0.15">
      <c r="A18" s="227"/>
      <c r="B18" s="232" t="s">
        <v>335</v>
      </c>
      <c r="C18" s="233">
        <v>1348369523</v>
      </c>
      <c r="D18" s="233">
        <v>1717052</v>
      </c>
      <c r="E18" s="233">
        <v>0</v>
      </c>
      <c r="F18" s="233">
        <v>1350086575</v>
      </c>
      <c r="G18" s="233"/>
      <c r="H18" s="233"/>
      <c r="I18" s="234">
        <v>1350086575</v>
      </c>
      <c r="J18" s="231"/>
      <c r="K18" s="227"/>
    </row>
    <row r="19" spans="1:11" ht="18" customHeight="1" x14ac:dyDescent="0.15">
      <c r="A19" s="227"/>
      <c r="B19" s="232" t="s">
        <v>337</v>
      </c>
      <c r="C19" s="233">
        <v>1019308700</v>
      </c>
      <c r="D19" s="233">
        <v>0</v>
      </c>
      <c r="E19" s="233">
        <v>0</v>
      </c>
      <c r="F19" s="233">
        <v>1019308700</v>
      </c>
      <c r="G19" s="233">
        <v>435237546</v>
      </c>
      <c r="H19" s="233">
        <v>20386174</v>
      </c>
      <c r="I19" s="234">
        <v>584071154</v>
      </c>
      <c r="J19" s="231"/>
      <c r="K19" s="227"/>
    </row>
    <row r="20" spans="1:11" ht="18" customHeight="1" x14ac:dyDescent="0.15">
      <c r="A20" s="227"/>
      <c r="B20" s="232" t="s">
        <v>338</v>
      </c>
      <c r="C20" s="233">
        <v>36999624653</v>
      </c>
      <c r="D20" s="233">
        <v>84223624</v>
      </c>
      <c r="E20" s="233">
        <v>0</v>
      </c>
      <c r="F20" s="233">
        <v>37083848277</v>
      </c>
      <c r="G20" s="233">
        <v>20502922530</v>
      </c>
      <c r="H20" s="233">
        <v>832369921</v>
      </c>
      <c r="I20" s="234">
        <v>16580925747</v>
      </c>
      <c r="J20" s="231"/>
      <c r="K20" s="227"/>
    </row>
    <row r="21" spans="1:11" ht="18" customHeight="1" x14ac:dyDescent="0.15">
      <c r="A21" s="227"/>
      <c r="B21" s="232" t="s">
        <v>342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34">
        <v>0</v>
      </c>
      <c r="J21" s="231"/>
      <c r="K21" s="227"/>
    </row>
    <row r="22" spans="1:11" ht="18" customHeight="1" x14ac:dyDescent="0.15">
      <c r="A22" s="227"/>
      <c r="B22" s="232" t="s">
        <v>343</v>
      </c>
      <c r="C22" s="233">
        <v>28732300</v>
      </c>
      <c r="D22" s="233">
        <v>34123880</v>
      </c>
      <c r="E22" s="233">
        <v>0</v>
      </c>
      <c r="F22" s="233">
        <v>62856180</v>
      </c>
      <c r="G22" s="233"/>
      <c r="H22" s="233"/>
      <c r="I22" s="234">
        <v>62856180</v>
      </c>
      <c r="J22" s="231"/>
      <c r="K22" s="227"/>
    </row>
    <row r="23" spans="1:11" ht="18" customHeight="1" x14ac:dyDescent="0.15">
      <c r="A23" s="227"/>
      <c r="B23" s="232" t="s">
        <v>345</v>
      </c>
      <c r="C23" s="233">
        <v>110057194</v>
      </c>
      <c r="D23" s="233">
        <v>55267596</v>
      </c>
      <c r="E23" s="233">
        <v>0</v>
      </c>
      <c r="F23" s="233">
        <v>165324790</v>
      </c>
      <c r="G23" s="233">
        <v>47499893</v>
      </c>
      <c r="H23" s="233">
        <v>18690775</v>
      </c>
      <c r="I23" s="234">
        <v>117824897</v>
      </c>
      <c r="J23" s="231"/>
      <c r="K23" s="227"/>
    </row>
    <row r="24" spans="1:11" ht="18" customHeight="1" x14ac:dyDescent="0.15">
      <c r="A24" s="227"/>
      <c r="B24" s="235" t="s">
        <v>10</v>
      </c>
      <c r="C24" s="233">
        <v>66921768329</v>
      </c>
      <c r="D24" s="233">
        <v>1548245221</v>
      </c>
      <c r="E24" s="233">
        <v>220500</v>
      </c>
      <c r="F24" s="233">
        <v>68469793050</v>
      </c>
      <c r="G24" s="233">
        <v>35099310884</v>
      </c>
      <c r="H24" s="233">
        <v>1437480603</v>
      </c>
      <c r="I24" s="234">
        <v>33370482166</v>
      </c>
      <c r="J24" s="231"/>
      <c r="K24" s="227"/>
    </row>
    <row r="25" spans="1:11" ht="18" customHeight="1" x14ac:dyDescent="0.15">
      <c r="A25" s="227"/>
      <c r="B25" s="236"/>
      <c r="C25" s="237"/>
      <c r="D25" s="237"/>
      <c r="E25" s="237"/>
      <c r="F25" s="237"/>
      <c r="G25" s="238"/>
      <c r="H25" s="238"/>
      <c r="I25" s="225"/>
      <c r="J25" s="225"/>
      <c r="K25" s="227"/>
    </row>
    <row r="26" spans="1:11" ht="18" customHeight="1" x14ac:dyDescent="0.15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pans="1:11" ht="18" customHeight="1" x14ac:dyDescent="0.15">
      <c r="A27" s="227"/>
      <c r="B27" s="239" t="s">
        <v>165</v>
      </c>
      <c r="C27" s="227"/>
      <c r="D27" s="227"/>
      <c r="E27" s="227"/>
      <c r="F27" s="227"/>
      <c r="G27" s="227"/>
      <c r="H27" s="227"/>
      <c r="I27" s="227"/>
      <c r="J27" s="226" t="s">
        <v>333</v>
      </c>
      <c r="K27" s="227"/>
    </row>
    <row r="28" spans="1:11" ht="24" x14ac:dyDescent="0.15">
      <c r="A28" s="227"/>
      <c r="B28" s="228" t="s">
        <v>19</v>
      </c>
      <c r="C28" s="229" t="s">
        <v>41</v>
      </c>
      <c r="D28" s="229" t="s">
        <v>42</v>
      </c>
      <c r="E28" s="229" t="s">
        <v>43</v>
      </c>
      <c r="F28" s="229" t="s">
        <v>44</v>
      </c>
      <c r="G28" s="229" t="s">
        <v>45</v>
      </c>
      <c r="H28" s="229" t="s">
        <v>46</v>
      </c>
      <c r="I28" s="229" t="s">
        <v>47</v>
      </c>
      <c r="J28" s="229" t="s">
        <v>48</v>
      </c>
      <c r="K28" s="240"/>
    </row>
    <row r="29" spans="1:11" ht="18" customHeight="1" x14ac:dyDescent="0.15">
      <c r="A29" s="227"/>
      <c r="B29" s="232" t="s">
        <v>334</v>
      </c>
      <c r="C29" s="233">
        <v>2875949293</v>
      </c>
      <c r="D29" s="233">
        <v>15054702384</v>
      </c>
      <c r="E29" s="233">
        <v>2717419810</v>
      </c>
      <c r="F29" s="233">
        <v>81397533</v>
      </c>
      <c r="G29" s="233">
        <v>4005402058</v>
      </c>
      <c r="H29" s="233">
        <v>540177638</v>
      </c>
      <c r="I29" s="233">
        <v>3513319812</v>
      </c>
      <c r="J29" s="233">
        <v>28788368528</v>
      </c>
      <c r="K29" s="240"/>
    </row>
    <row r="30" spans="1:11" ht="18" customHeight="1" x14ac:dyDescent="0.15">
      <c r="A30" s="227"/>
      <c r="B30" s="232" t="s">
        <v>335</v>
      </c>
      <c r="C30" s="233">
        <v>112183896</v>
      </c>
      <c r="D30" s="233">
        <v>1206809772</v>
      </c>
      <c r="E30" s="233">
        <v>163695140</v>
      </c>
      <c r="F30" s="233">
        <v>63853333</v>
      </c>
      <c r="G30" s="233">
        <v>288103549</v>
      </c>
      <c r="H30" s="233">
        <v>16312355</v>
      </c>
      <c r="I30" s="233">
        <v>1765901549</v>
      </c>
      <c r="J30" s="233">
        <v>3616859594</v>
      </c>
      <c r="K30" s="240"/>
    </row>
    <row r="31" spans="1:11" ht="18" customHeight="1" x14ac:dyDescent="0.15">
      <c r="A31" s="227"/>
      <c r="B31" s="232" t="s">
        <v>336</v>
      </c>
      <c r="C31" s="233">
        <v>0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0</v>
      </c>
      <c r="K31" s="240"/>
    </row>
    <row r="32" spans="1:11" ht="18" customHeight="1" x14ac:dyDescent="0.15">
      <c r="A32" s="227"/>
      <c r="B32" s="232" t="s">
        <v>337</v>
      </c>
      <c r="C32" s="233">
        <v>1967273340</v>
      </c>
      <c r="D32" s="233">
        <v>11977947986</v>
      </c>
      <c r="E32" s="233">
        <v>2385706493</v>
      </c>
      <c r="F32" s="233">
        <v>17544200</v>
      </c>
      <c r="G32" s="233">
        <v>3210475948</v>
      </c>
      <c r="H32" s="233">
        <v>102471307</v>
      </c>
      <c r="I32" s="233">
        <v>1625518911</v>
      </c>
      <c r="J32" s="233">
        <v>21286938185</v>
      </c>
      <c r="K32" s="240"/>
    </row>
    <row r="33" spans="1:12" ht="18" customHeight="1" x14ac:dyDescent="0.15">
      <c r="A33" s="227"/>
      <c r="B33" s="232" t="s">
        <v>338</v>
      </c>
      <c r="C33" s="233">
        <v>779836558</v>
      </c>
      <c r="D33" s="233">
        <v>538614136</v>
      </c>
      <c r="E33" s="233">
        <v>168018177</v>
      </c>
      <c r="F33" s="233">
        <v>0</v>
      </c>
      <c r="G33" s="233">
        <v>506822561</v>
      </c>
      <c r="H33" s="233">
        <v>421393976</v>
      </c>
      <c r="I33" s="233">
        <v>120794512</v>
      </c>
      <c r="J33" s="233">
        <v>2535479920</v>
      </c>
      <c r="K33" s="240"/>
    </row>
    <row r="34" spans="1:12" ht="18" customHeight="1" x14ac:dyDescent="0.15">
      <c r="A34" s="227"/>
      <c r="B34" s="232" t="s">
        <v>339</v>
      </c>
      <c r="C34" s="233">
        <v>0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40"/>
    </row>
    <row r="35" spans="1:12" ht="18" customHeight="1" x14ac:dyDescent="0.15">
      <c r="A35" s="227"/>
      <c r="B35" s="232" t="s">
        <v>340</v>
      </c>
      <c r="C35" s="233">
        <v>0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40"/>
    </row>
    <row r="36" spans="1:12" ht="18" customHeight="1" x14ac:dyDescent="0.15">
      <c r="A36" s="227"/>
      <c r="B36" s="232" t="s">
        <v>341</v>
      </c>
      <c r="C36" s="233">
        <v>0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40"/>
    </row>
    <row r="37" spans="1:12" ht="18" customHeight="1" x14ac:dyDescent="0.15">
      <c r="A37" s="227"/>
      <c r="B37" s="232" t="s">
        <v>342</v>
      </c>
      <c r="C37" s="233">
        <v>0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40"/>
    </row>
    <row r="38" spans="1:12" ht="18" customHeight="1" x14ac:dyDescent="0.15">
      <c r="A38" s="227"/>
      <c r="B38" s="232" t="s">
        <v>343</v>
      </c>
      <c r="C38" s="233">
        <v>16655499</v>
      </c>
      <c r="D38" s="233">
        <v>1331330490</v>
      </c>
      <c r="E38" s="233">
        <v>0</v>
      </c>
      <c r="F38" s="233">
        <v>0</v>
      </c>
      <c r="G38" s="233">
        <v>0</v>
      </c>
      <c r="H38" s="233">
        <v>0</v>
      </c>
      <c r="I38" s="233">
        <v>1104840</v>
      </c>
      <c r="J38" s="233">
        <v>1349090829</v>
      </c>
      <c r="K38" s="240"/>
    </row>
    <row r="39" spans="1:12" ht="18" customHeight="1" x14ac:dyDescent="0.15">
      <c r="A39" s="227"/>
      <c r="B39" s="232" t="s">
        <v>344</v>
      </c>
      <c r="C39" s="233">
        <v>33087045780</v>
      </c>
      <c r="D39" s="233">
        <v>497492642</v>
      </c>
      <c r="E39" s="233">
        <v>3959043</v>
      </c>
      <c r="F39" s="233">
        <v>2206214</v>
      </c>
      <c r="G39" s="233">
        <v>2677239518</v>
      </c>
      <c r="H39" s="233">
        <v>20445922</v>
      </c>
      <c r="I39" s="233">
        <v>3227710613</v>
      </c>
      <c r="J39" s="233">
        <v>39516099732</v>
      </c>
      <c r="K39" s="240"/>
    </row>
    <row r="40" spans="1:12" ht="18" customHeight="1" x14ac:dyDescent="0.15">
      <c r="A40" s="227"/>
      <c r="B40" s="232" t="s">
        <v>335</v>
      </c>
      <c r="C40" s="233">
        <v>361854503</v>
      </c>
      <c r="D40" s="233">
        <v>497445446</v>
      </c>
      <c r="E40" s="233">
        <v>3959043</v>
      </c>
      <c r="F40" s="233">
        <v>2206214</v>
      </c>
      <c r="G40" s="233">
        <v>410303222</v>
      </c>
      <c r="H40" s="233">
        <v>3940542</v>
      </c>
      <c r="I40" s="233">
        <v>70377605</v>
      </c>
      <c r="J40" s="233">
        <v>1350086575</v>
      </c>
      <c r="K40" s="240"/>
    </row>
    <row r="41" spans="1:12" ht="18" customHeight="1" x14ac:dyDescent="0.15">
      <c r="A41" s="227"/>
      <c r="B41" s="232" t="s">
        <v>337</v>
      </c>
      <c r="C41" s="233">
        <v>1019308700</v>
      </c>
      <c r="D41" s="233">
        <v>0</v>
      </c>
      <c r="E41" s="233">
        <v>0</v>
      </c>
      <c r="F41" s="233">
        <v>0</v>
      </c>
      <c r="G41" s="233">
        <v>0</v>
      </c>
      <c r="H41" s="233">
        <v>0</v>
      </c>
      <c r="I41" s="233">
        <v>0</v>
      </c>
      <c r="J41" s="233">
        <v>1019308700</v>
      </c>
      <c r="K41" s="240"/>
    </row>
    <row r="42" spans="1:12" ht="18" customHeight="1" x14ac:dyDescent="0.15">
      <c r="A42" s="227"/>
      <c r="B42" s="232" t="s">
        <v>338</v>
      </c>
      <c r="C42" s="233">
        <v>31643026397</v>
      </c>
      <c r="D42" s="233">
        <v>47196</v>
      </c>
      <c r="E42" s="233">
        <v>0</v>
      </c>
      <c r="F42" s="233">
        <v>0</v>
      </c>
      <c r="G42" s="233">
        <v>2266936296</v>
      </c>
      <c r="H42" s="233">
        <v>16505380</v>
      </c>
      <c r="I42" s="233">
        <v>3157333008</v>
      </c>
      <c r="J42" s="233">
        <v>37083848277</v>
      </c>
      <c r="K42" s="240"/>
    </row>
    <row r="43" spans="1:12" ht="18" customHeight="1" x14ac:dyDescent="0.15">
      <c r="A43" s="227"/>
      <c r="B43" s="232" t="s">
        <v>342</v>
      </c>
      <c r="C43" s="233">
        <v>0</v>
      </c>
      <c r="D43" s="233">
        <v>0</v>
      </c>
      <c r="E43" s="233">
        <v>0</v>
      </c>
      <c r="F43" s="233">
        <v>0</v>
      </c>
      <c r="G43" s="233">
        <v>0</v>
      </c>
      <c r="H43" s="233">
        <v>0</v>
      </c>
      <c r="I43" s="233">
        <v>0</v>
      </c>
      <c r="J43" s="233">
        <v>0</v>
      </c>
      <c r="K43" s="240"/>
    </row>
    <row r="44" spans="1:12" ht="18" customHeight="1" x14ac:dyDescent="0.15">
      <c r="A44" s="227"/>
      <c r="B44" s="232" t="s">
        <v>343</v>
      </c>
      <c r="C44" s="233">
        <v>62856180</v>
      </c>
      <c r="D44" s="233">
        <v>0</v>
      </c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62856180</v>
      </c>
      <c r="K44" s="240"/>
    </row>
    <row r="45" spans="1:12" ht="18" customHeight="1" x14ac:dyDescent="0.15">
      <c r="A45" s="227"/>
      <c r="B45" s="232" t="s">
        <v>345</v>
      </c>
      <c r="C45" s="233">
        <v>1391040</v>
      </c>
      <c r="D45" s="233">
        <v>58087166</v>
      </c>
      <c r="E45" s="233">
        <v>0</v>
      </c>
      <c r="F45" s="233">
        <v>0</v>
      </c>
      <c r="G45" s="233">
        <v>5957820</v>
      </c>
      <c r="H45" s="233">
        <v>65203920</v>
      </c>
      <c r="I45" s="233">
        <v>34684844</v>
      </c>
      <c r="J45" s="233">
        <v>165324790</v>
      </c>
      <c r="K45" s="240"/>
    </row>
    <row r="46" spans="1:12" ht="18" customHeight="1" x14ac:dyDescent="0.15">
      <c r="A46" s="227"/>
      <c r="B46" s="235" t="s">
        <v>48</v>
      </c>
      <c r="C46" s="233">
        <v>35964386113</v>
      </c>
      <c r="D46" s="233">
        <v>15610282192</v>
      </c>
      <c r="E46" s="233">
        <v>2721378853</v>
      </c>
      <c r="F46" s="233">
        <v>83603747</v>
      </c>
      <c r="G46" s="233">
        <v>6688599396</v>
      </c>
      <c r="H46" s="233">
        <v>625827480</v>
      </c>
      <c r="I46" s="233">
        <v>6775715269</v>
      </c>
      <c r="J46" s="233">
        <v>68469793050</v>
      </c>
      <c r="K46" s="240"/>
    </row>
    <row r="47" spans="1:12" ht="18" customHeight="1" x14ac:dyDescent="0.15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</row>
    <row r="48" spans="1:12" ht="18" customHeight="1" x14ac:dyDescent="0.15">
      <c r="A48" s="227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</row>
    <row r="49" spans="11:11" ht="18" customHeight="1" x14ac:dyDescent="0.15">
      <c r="K49" s="227"/>
    </row>
  </sheetData>
  <phoneticPr fontId="5"/>
  <pageMargins left="0.39370078740157483" right="0.39370078740157483" top="0.78740157480314965" bottom="0.59055118110236227" header="0.31496062992125984" footer="0.31496062992125984"/>
  <pageSetup paperSize="9" fitToHeight="0" orientation="landscape" r:id="rId1"/>
  <headerFooter>
    <oddFooter>湯梨浜町</oddFooter>
    <evenFooter>湯梨浜町</evenFooter>
  </headerFooter>
  <rowBreaks count="1" manualBreakCount="1">
    <brk id="25" min="1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1"/>
  <sheetViews>
    <sheetView view="pageBreakPreview" zoomScaleNormal="100" zoomScaleSheetLayoutView="100" workbookViewId="0"/>
  </sheetViews>
  <sheetFormatPr defaultRowHeight="18" customHeight="1" x14ac:dyDescent="0.15"/>
  <cols>
    <col min="1" max="1" width="1.5" style="241" customWidth="1"/>
    <col min="2" max="6" width="2" style="241" customWidth="1"/>
    <col min="7" max="7" width="26.875" style="241" customWidth="1"/>
    <col min="8" max="15" width="16.375" style="241" customWidth="1"/>
    <col min="16" max="16" width="1.5" style="241" customWidth="1"/>
    <col min="17" max="16384" width="9" style="241"/>
  </cols>
  <sheetData>
    <row r="1" spans="2:15" ht="18" customHeight="1" x14ac:dyDescent="0.15">
      <c r="B1" s="242" t="s">
        <v>346</v>
      </c>
      <c r="C1" s="243"/>
      <c r="D1" s="243"/>
      <c r="E1" s="243"/>
      <c r="F1" s="243"/>
      <c r="G1" s="243"/>
      <c r="H1" s="244"/>
      <c r="I1" s="244"/>
      <c r="O1" s="245" t="s">
        <v>347</v>
      </c>
    </row>
    <row r="2" spans="2:15" ht="18" customHeight="1" x14ac:dyDescent="0.15">
      <c r="B2" s="390" t="s">
        <v>127</v>
      </c>
      <c r="C2" s="390"/>
      <c r="D2" s="390"/>
      <c r="E2" s="390"/>
      <c r="F2" s="390"/>
      <c r="G2" s="390"/>
      <c r="H2" s="391" t="s">
        <v>41</v>
      </c>
      <c r="I2" s="391" t="s">
        <v>348</v>
      </c>
      <c r="J2" s="391" t="s">
        <v>349</v>
      </c>
      <c r="K2" s="391" t="s">
        <v>350</v>
      </c>
      <c r="L2" s="391" t="s">
        <v>351</v>
      </c>
      <c r="M2" s="387" t="s">
        <v>352</v>
      </c>
      <c r="N2" s="389" t="s">
        <v>286</v>
      </c>
      <c r="O2" s="389" t="s">
        <v>10</v>
      </c>
    </row>
    <row r="3" spans="2:15" ht="18" customHeight="1" x14ac:dyDescent="0.15">
      <c r="B3" s="390"/>
      <c r="C3" s="390"/>
      <c r="D3" s="390"/>
      <c r="E3" s="390"/>
      <c r="F3" s="390"/>
      <c r="G3" s="390"/>
      <c r="H3" s="392"/>
      <c r="I3" s="392"/>
      <c r="J3" s="392"/>
      <c r="K3" s="392"/>
      <c r="L3" s="392"/>
      <c r="M3" s="388"/>
      <c r="N3" s="390"/>
      <c r="O3" s="390"/>
    </row>
    <row r="4" spans="2:15" ht="18" customHeight="1" x14ac:dyDescent="0.15">
      <c r="B4" s="246"/>
      <c r="C4" s="247" t="s">
        <v>353</v>
      </c>
      <c r="D4" s="247"/>
      <c r="E4" s="248"/>
      <c r="F4" s="247"/>
      <c r="G4" s="249"/>
      <c r="H4" s="250">
        <v>1641956834</v>
      </c>
      <c r="I4" s="251">
        <v>994602868</v>
      </c>
      <c r="J4" s="251">
        <v>3045850652</v>
      </c>
      <c r="K4" s="251">
        <v>308408362</v>
      </c>
      <c r="L4" s="252">
        <v>742028301</v>
      </c>
      <c r="M4" s="251">
        <v>313622105</v>
      </c>
      <c r="N4" s="251">
        <v>6273582232</v>
      </c>
      <c r="O4" s="251">
        <v>13320051354</v>
      </c>
    </row>
    <row r="5" spans="2:15" ht="18" customHeight="1" x14ac:dyDescent="0.15">
      <c r="B5" s="246"/>
      <c r="C5" s="247"/>
      <c r="D5" s="247" t="s">
        <v>354</v>
      </c>
      <c r="E5" s="248"/>
      <c r="F5" s="247"/>
      <c r="G5" s="249"/>
      <c r="H5" s="250">
        <v>907525318</v>
      </c>
      <c r="I5" s="251">
        <v>946102261</v>
      </c>
      <c r="J5" s="251">
        <v>1105025038</v>
      </c>
      <c r="K5" s="251">
        <v>220678448</v>
      </c>
      <c r="L5" s="252">
        <v>440296622</v>
      </c>
      <c r="M5" s="251">
        <v>68022805</v>
      </c>
      <c r="N5" s="251">
        <v>2048041147</v>
      </c>
      <c r="O5" s="251">
        <v>5735691639</v>
      </c>
    </row>
    <row r="6" spans="2:15" ht="18" customHeight="1" x14ac:dyDescent="0.15">
      <c r="B6" s="246"/>
      <c r="C6" s="247"/>
      <c r="D6" s="247"/>
      <c r="E6" s="248" t="s">
        <v>355</v>
      </c>
      <c r="F6" s="247"/>
      <c r="G6" s="249"/>
      <c r="H6" s="250">
        <v>50740625</v>
      </c>
      <c r="I6" s="251">
        <v>314369930</v>
      </c>
      <c r="J6" s="251">
        <v>635946350</v>
      </c>
      <c r="K6" s="251">
        <v>52183291</v>
      </c>
      <c r="L6" s="252">
        <v>129712820</v>
      </c>
      <c r="M6" s="251">
        <v>18575980</v>
      </c>
      <c r="N6" s="251">
        <v>753525528</v>
      </c>
      <c r="O6" s="251">
        <v>1955054524</v>
      </c>
    </row>
    <row r="7" spans="2:15" ht="18" customHeight="1" x14ac:dyDescent="0.15">
      <c r="B7" s="246"/>
      <c r="C7" s="247"/>
      <c r="D7" s="247"/>
      <c r="E7" s="248"/>
      <c r="F7" s="247" t="s">
        <v>356</v>
      </c>
      <c r="G7" s="249"/>
      <c r="H7" s="250">
        <v>46374347</v>
      </c>
      <c r="I7" s="251">
        <v>204225278</v>
      </c>
      <c r="J7" s="251">
        <v>442906376</v>
      </c>
      <c r="K7" s="251">
        <v>47389206</v>
      </c>
      <c r="L7" s="252">
        <v>114868320</v>
      </c>
      <c r="M7" s="251">
        <v>11161448</v>
      </c>
      <c r="N7" s="251">
        <v>449062910</v>
      </c>
      <c r="O7" s="251">
        <v>1315987885</v>
      </c>
    </row>
    <row r="8" spans="2:15" ht="18" customHeight="1" x14ac:dyDescent="0.15">
      <c r="B8" s="246"/>
      <c r="C8" s="247"/>
      <c r="D8" s="247"/>
      <c r="E8" s="248"/>
      <c r="F8" s="247" t="s">
        <v>357</v>
      </c>
      <c r="G8" s="249"/>
      <c r="H8" s="250">
        <v>0</v>
      </c>
      <c r="I8" s="251">
        <v>0</v>
      </c>
      <c r="J8" s="251">
        <v>0</v>
      </c>
      <c r="K8" s="251">
        <v>0</v>
      </c>
      <c r="L8" s="252">
        <v>0</v>
      </c>
      <c r="M8" s="251">
        <v>0</v>
      </c>
      <c r="N8" s="251">
        <v>98771368</v>
      </c>
      <c r="O8" s="251">
        <v>98771368</v>
      </c>
    </row>
    <row r="9" spans="2:15" ht="18" customHeight="1" x14ac:dyDescent="0.15">
      <c r="B9" s="246"/>
      <c r="C9" s="247"/>
      <c r="D9" s="247"/>
      <c r="E9" s="248"/>
      <c r="F9" s="247" t="s">
        <v>358</v>
      </c>
      <c r="G9" s="249"/>
      <c r="H9" s="250">
        <v>0</v>
      </c>
      <c r="I9" s="251">
        <v>0</v>
      </c>
      <c r="J9" s="251">
        <v>0</v>
      </c>
      <c r="K9" s="251">
        <v>0</v>
      </c>
      <c r="L9" s="252">
        <v>0</v>
      </c>
      <c r="M9" s="251">
        <v>0</v>
      </c>
      <c r="N9" s="251">
        <v>45730654</v>
      </c>
      <c r="O9" s="251">
        <v>45730654</v>
      </c>
    </row>
    <row r="10" spans="2:15" ht="18" customHeight="1" x14ac:dyDescent="0.15">
      <c r="B10" s="246"/>
      <c r="C10" s="247"/>
      <c r="D10" s="247"/>
      <c r="E10" s="248"/>
      <c r="F10" s="247" t="s">
        <v>172</v>
      </c>
      <c r="G10" s="249"/>
      <c r="H10" s="250">
        <v>4366278</v>
      </c>
      <c r="I10" s="251">
        <v>110144652</v>
      </c>
      <c r="J10" s="251">
        <v>193039974</v>
      </c>
      <c r="K10" s="251">
        <v>4794085</v>
      </c>
      <c r="L10" s="252">
        <v>14844500</v>
      </c>
      <c r="M10" s="251">
        <v>7414532</v>
      </c>
      <c r="N10" s="251">
        <v>159960596</v>
      </c>
      <c r="O10" s="251">
        <v>494564617</v>
      </c>
    </row>
    <row r="11" spans="2:15" ht="18" customHeight="1" x14ac:dyDescent="0.15">
      <c r="B11" s="246"/>
      <c r="C11" s="247"/>
      <c r="D11" s="247"/>
      <c r="E11" s="248" t="s">
        <v>359</v>
      </c>
      <c r="F11" s="247"/>
      <c r="G11" s="249"/>
      <c r="H11" s="250">
        <v>856005947</v>
      </c>
      <c r="I11" s="251">
        <v>627992513</v>
      </c>
      <c r="J11" s="251">
        <v>467139281</v>
      </c>
      <c r="K11" s="251">
        <v>168460958</v>
      </c>
      <c r="L11" s="252">
        <v>310041196</v>
      </c>
      <c r="M11" s="251">
        <v>49446825</v>
      </c>
      <c r="N11" s="251">
        <v>889510254</v>
      </c>
      <c r="O11" s="251">
        <v>3368596974</v>
      </c>
    </row>
    <row r="12" spans="2:15" ht="18" customHeight="1" x14ac:dyDescent="0.15">
      <c r="B12" s="246"/>
      <c r="C12" s="247"/>
      <c r="D12" s="247"/>
      <c r="E12" s="248"/>
      <c r="F12" s="247" t="s">
        <v>360</v>
      </c>
      <c r="G12" s="249"/>
      <c r="H12" s="250">
        <v>92636851</v>
      </c>
      <c r="I12" s="251">
        <v>258376702</v>
      </c>
      <c r="J12" s="251">
        <v>380516868</v>
      </c>
      <c r="K12" s="251">
        <v>167779824</v>
      </c>
      <c r="L12" s="252">
        <v>148359372</v>
      </c>
      <c r="M12" s="251">
        <v>21469268</v>
      </c>
      <c r="N12" s="251">
        <v>520730143</v>
      </c>
      <c r="O12" s="251">
        <v>1589869028</v>
      </c>
    </row>
    <row r="13" spans="2:15" ht="18" customHeight="1" x14ac:dyDescent="0.15">
      <c r="B13" s="246"/>
      <c r="C13" s="247"/>
      <c r="D13" s="247"/>
      <c r="E13" s="248"/>
      <c r="F13" s="247" t="s">
        <v>361</v>
      </c>
      <c r="G13" s="249"/>
      <c r="H13" s="250">
        <v>68210477</v>
      </c>
      <c r="I13" s="251">
        <v>57669022</v>
      </c>
      <c r="J13" s="251">
        <v>2963767</v>
      </c>
      <c r="K13" s="251">
        <v>681134</v>
      </c>
      <c r="L13" s="252">
        <v>39382235</v>
      </c>
      <c r="M13" s="251">
        <v>1424423</v>
      </c>
      <c r="N13" s="251">
        <v>109122284</v>
      </c>
      <c r="O13" s="251">
        <v>279453342</v>
      </c>
    </row>
    <row r="14" spans="2:15" ht="18" customHeight="1" x14ac:dyDescent="0.15">
      <c r="B14" s="246"/>
      <c r="C14" s="247"/>
      <c r="D14" s="247"/>
      <c r="E14" s="248"/>
      <c r="F14" s="247" t="s">
        <v>362</v>
      </c>
      <c r="G14" s="249"/>
      <c r="H14" s="250">
        <v>695158619</v>
      </c>
      <c r="I14" s="251">
        <v>311779928</v>
      </c>
      <c r="J14" s="251">
        <v>83658646</v>
      </c>
      <c r="K14" s="251">
        <v>0</v>
      </c>
      <c r="L14" s="252">
        <v>122299589</v>
      </c>
      <c r="M14" s="251">
        <v>26072364</v>
      </c>
      <c r="N14" s="251">
        <v>259657827</v>
      </c>
      <c r="O14" s="251">
        <v>1498626973</v>
      </c>
    </row>
    <row r="15" spans="2:15" ht="18" customHeight="1" x14ac:dyDescent="0.15">
      <c r="B15" s="246"/>
      <c r="C15" s="247"/>
      <c r="D15" s="247"/>
      <c r="E15" s="248"/>
      <c r="F15" s="247" t="s">
        <v>172</v>
      </c>
      <c r="G15" s="249"/>
      <c r="H15" s="250">
        <v>0</v>
      </c>
      <c r="I15" s="251">
        <v>166861</v>
      </c>
      <c r="J15" s="251">
        <v>0</v>
      </c>
      <c r="K15" s="251">
        <v>0</v>
      </c>
      <c r="L15" s="252">
        <v>0</v>
      </c>
      <c r="M15" s="251">
        <v>480770</v>
      </c>
      <c r="N15" s="251">
        <v>0</v>
      </c>
      <c r="O15" s="251">
        <v>647631</v>
      </c>
    </row>
    <row r="16" spans="2:15" ht="18" customHeight="1" x14ac:dyDescent="0.15">
      <c r="B16" s="246"/>
      <c r="C16" s="247"/>
      <c r="D16" s="247"/>
      <c r="E16" s="248" t="s">
        <v>363</v>
      </c>
      <c r="F16" s="247"/>
      <c r="G16" s="249"/>
      <c r="H16" s="250">
        <v>778746</v>
      </c>
      <c r="I16" s="251">
        <v>3739818</v>
      </c>
      <c r="J16" s="251">
        <v>1939407</v>
      </c>
      <c r="K16" s="251">
        <v>34199</v>
      </c>
      <c r="L16" s="252">
        <v>542606</v>
      </c>
      <c r="M16" s="251">
        <v>0</v>
      </c>
      <c r="N16" s="251">
        <v>405005365</v>
      </c>
      <c r="O16" s="251">
        <v>412040141</v>
      </c>
    </row>
    <row r="17" spans="2:15" ht="18" customHeight="1" x14ac:dyDescent="0.15">
      <c r="B17" s="246"/>
      <c r="C17" s="247"/>
      <c r="D17" s="247"/>
      <c r="E17" s="248"/>
      <c r="F17" s="247" t="s">
        <v>364</v>
      </c>
      <c r="G17" s="249"/>
      <c r="H17" s="250">
        <v>0</v>
      </c>
      <c r="I17" s="251">
        <v>0</v>
      </c>
      <c r="J17" s="251">
        <v>0</v>
      </c>
      <c r="K17" s="251">
        <v>0</v>
      </c>
      <c r="L17" s="252">
        <v>0</v>
      </c>
      <c r="M17" s="251">
        <v>0</v>
      </c>
      <c r="N17" s="251">
        <v>272331452</v>
      </c>
      <c r="O17" s="251">
        <v>272331452</v>
      </c>
    </row>
    <row r="18" spans="2:15" ht="18" customHeight="1" x14ac:dyDescent="0.15">
      <c r="B18" s="246"/>
      <c r="C18" s="247"/>
      <c r="D18" s="247"/>
      <c r="E18" s="248"/>
      <c r="F18" s="247" t="s">
        <v>365</v>
      </c>
      <c r="G18" s="249"/>
      <c r="H18" s="250">
        <v>0</v>
      </c>
      <c r="I18" s="251">
        <v>0</v>
      </c>
      <c r="J18" s="251">
        <v>0</v>
      </c>
      <c r="K18" s="251">
        <v>0</v>
      </c>
      <c r="L18" s="252">
        <v>0</v>
      </c>
      <c r="M18" s="251">
        <v>0</v>
      </c>
      <c r="N18" s="251">
        <v>653791</v>
      </c>
      <c r="O18" s="251">
        <v>653791</v>
      </c>
    </row>
    <row r="19" spans="2:15" ht="18" customHeight="1" x14ac:dyDescent="0.15">
      <c r="B19" s="246"/>
      <c r="C19" s="247"/>
      <c r="D19" s="247"/>
      <c r="E19" s="248"/>
      <c r="F19" s="247" t="s">
        <v>172</v>
      </c>
      <c r="G19" s="249"/>
      <c r="H19" s="250">
        <v>778746</v>
      </c>
      <c r="I19" s="251">
        <v>3739818</v>
      </c>
      <c r="J19" s="251">
        <v>1939407</v>
      </c>
      <c r="K19" s="251">
        <v>34199</v>
      </c>
      <c r="L19" s="252">
        <v>542606</v>
      </c>
      <c r="M19" s="251">
        <v>0</v>
      </c>
      <c r="N19" s="251">
        <v>132020122</v>
      </c>
      <c r="O19" s="251">
        <v>139054898</v>
      </c>
    </row>
    <row r="20" spans="2:15" ht="18" customHeight="1" x14ac:dyDescent="0.15">
      <c r="B20" s="246"/>
      <c r="C20" s="247"/>
      <c r="D20" s="247" t="s">
        <v>366</v>
      </c>
      <c r="E20" s="248"/>
      <c r="F20" s="247"/>
      <c r="G20" s="249"/>
      <c r="H20" s="250">
        <v>734431516</v>
      </c>
      <c r="I20" s="251">
        <v>48500607</v>
      </c>
      <c r="J20" s="251">
        <v>1940825614</v>
      </c>
      <c r="K20" s="251">
        <v>87729914</v>
      </c>
      <c r="L20" s="252">
        <v>301731679</v>
      </c>
      <c r="M20" s="251">
        <v>245599300</v>
      </c>
      <c r="N20" s="251">
        <v>4225541085</v>
      </c>
      <c r="O20" s="251">
        <v>7584359715</v>
      </c>
    </row>
    <row r="21" spans="2:15" ht="18" customHeight="1" x14ac:dyDescent="0.15">
      <c r="B21" s="246"/>
      <c r="C21" s="247"/>
      <c r="D21" s="247"/>
      <c r="E21" s="248" t="s">
        <v>367</v>
      </c>
      <c r="F21" s="247"/>
      <c r="G21" s="249"/>
      <c r="H21" s="250">
        <v>72190181</v>
      </c>
      <c r="I21" s="251">
        <v>34222215</v>
      </c>
      <c r="J21" s="251">
        <v>361729354</v>
      </c>
      <c r="K21" s="251">
        <v>71956317</v>
      </c>
      <c r="L21" s="252">
        <v>191222040</v>
      </c>
      <c r="M21" s="251">
        <v>245517400</v>
      </c>
      <c r="N21" s="251">
        <v>4190830510</v>
      </c>
      <c r="O21" s="251">
        <v>5167668017</v>
      </c>
    </row>
    <row r="22" spans="2:15" ht="18" customHeight="1" x14ac:dyDescent="0.15">
      <c r="B22" s="246"/>
      <c r="C22" s="247"/>
      <c r="D22" s="247"/>
      <c r="E22" s="248" t="s">
        <v>368</v>
      </c>
      <c r="F22" s="247"/>
      <c r="G22" s="249"/>
      <c r="H22" s="250">
        <v>32780000</v>
      </c>
      <c r="I22" s="251">
        <v>13826012</v>
      </c>
      <c r="J22" s="251">
        <v>1043818686</v>
      </c>
      <c r="K22" s="251">
        <v>6661177</v>
      </c>
      <c r="L22" s="252">
        <v>0</v>
      </c>
      <c r="M22" s="251">
        <v>0</v>
      </c>
      <c r="N22" s="251">
        <v>711456</v>
      </c>
      <c r="O22" s="251">
        <v>1097797331</v>
      </c>
    </row>
    <row r="23" spans="2:15" ht="18" customHeight="1" x14ac:dyDescent="0.15">
      <c r="B23" s="246"/>
      <c r="C23" s="247"/>
      <c r="D23" s="247"/>
      <c r="E23" s="248" t="s">
        <v>369</v>
      </c>
      <c r="F23" s="247"/>
      <c r="G23" s="249"/>
      <c r="H23" s="250">
        <v>629461335</v>
      </c>
      <c r="I23" s="251">
        <v>0</v>
      </c>
      <c r="J23" s="251">
        <v>535269374</v>
      </c>
      <c r="K23" s="251">
        <v>9112420</v>
      </c>
      <c r="L23" s="252">
        <v>110321779</v>
      </c>
      <c r="M23" s="251">
        <v>0</v>
      </c>
      <c r="N23" s="251">
        <v>0</v>
      </c>
      <c r="O23" s="251">
        <v>1284164908</v>
      </c>
    </row>
    <row r="24" spans="2:15" ht="18" customHeight="1" x14ac:dyDescent="0.15">
      <c r="B24" s="246"/>
      <c r="C24" s="247"/>
      <c r="D24" s="247"/>
      <c r="E24" s="248" t="s">
        <v>172</v>
      </c>
      <c r="F24" s="247"/>
      <c r="G24" s="249"/>
      <c r="H24" s="250">
        <v>0</v>
      </c>
      <c r="I24" s="251">
        <v>452380</v>
      </c>
      <c r="J24" s="251">
        <v>8200</v>
      </c>
      <c r="K24" s="251">
        <v>0</v>
      </c>
      <c r="L24" s="252">
        <v>187860</v>
      </c>
      <c r="M24" s="251">
        <v>81900</v>
      </c>
      <c r="N24" s="251">
        <v>33999119</v>
      </c>
      <c r="O24" s="251">
        <v>34729459</v>
      </c>
    </row>
    <row r="25" spans="2:15" ht="18" customHeight="1" x14ac:dyDescent="0.15">
      <c r="B25" s="246"/>
      <c r="C25" s="247" t="s">
        <v>370</v>
      </c>
      <c r="D25" s="247"/>
      <c r="E25" s="248"/>
      <c r="F25" s="247"/>
      <c r="G25" s="249"/>
      <c r="H25" s="250">
        <v>0</v>
      </c>
      <c r="I25" s="251">
        <v>0</v>
      </c>
      <c r="J25" s="251">
        <v>0</v>
      </c>
      <c r="K25" s="251">
        <v>0</v>
      </c>
      <c r="L25" s="252">
        <v>0</v>
      </c>
      <c r="M25" s="251">
        <v>0</v>
      </c>
      <c r="N25" s="251">
        <v>599426398</v>
      </c>
      <c r="O25" s="251">
        <v>599426398</v>
      </c>
    </row>
    <row r="26" spans="2:15" ht="18" customHeight="1" x14ac:dyDescent="0.15">
      <c r="B26" s="246"/>
      <c r="C26" s="247"/>
      <c r="D26" s="247" t="s">
        <v>371</v>
      </c>
      <c r="E26" s="248"/>
      <c r="F26" s="247"/>
      <c r="G26" s="249"/>
      <c r="H26" s="250">
        <v>0</v>
      </c>
      <c r="I26" s="251">
        <v>0</v>
      </c>
      <c r="J26" s="251">
        <v>0</v>
      </c>
      <c r="K26" s="251">
        <v>0</v>
      </c>
      <c r="L26" s="252">
        <v>0</v>
      </c>
      <c r="M26" s="251">
        <v>0</v>
      </c>
      <c r="N26" s="251">
        <v>441713185</v>
      </c>
      <c r="O26" s="251">
        <v>441713185</v>
      </c>
    </row>
    <row r="27" spans="2:15" ht="18" customHeight="1" x14ac:dyDescent="0.15">
      <c r="B27" s="246"/>
      <c r="C27" s="247"/>
      <c r="D27" s="247" t="s">
        <v>172</v>
      </c>
      <c r="E27" s="248"/>
      <c r="F27" s="247"/>
      <c r="G27" s="249"/>
      <c r="H27" s="250">
        <v>0</v>
      </c>
      <c r="I27" s="251">
        <v>0</v>
      </c>
      <c r="J27" s="251">
        <v>0</v>
      </c>
      <c r="K27" s="251">
        <v>0</v>
      </c>
      <c r="L27" s="252">
        <v>0</v>
      </c>
      <c r="M27" s="251">
        <v>0</v>
      </c>
      <c r="N27" s="251">
        <v>157713213</v>
      </c>
      <c r="O27" s="251">
        <v>157713213</v>
      </c>
    </row>
    <row r="28" spans="2:15" ht="18" customHeight="1" x14ac:dyDescent="0.15">
      <c r="B28" s="246" t="s">
        <v>372</v>
      </c>
      <c r="C28" s="247"/>
      <c r="D28" s="247"/>
      <c r="E28" s="248"/>
      <c r="F28" s="247"/>
      <c r="G28" s="249"/>
      <c r="H28" s="250">
        <v>-1641956834</v>
      </c>
      <c r="I28" s="251">
        <v>-994602868</v>
      </c>
      <c r="J28" s="251">
        <v>-3045850652</v>
      </c>
      <c r="K28" s="251">
        <v>-308408362</v>
      </c>
      <c r="L28" s="252">
        <v>-742028301</v>
      </c>
      <c r="M28" s="251">
        <v>-313622105</v>
      </c>
      <c r="N28" s="251">
        <v>-5674155834</v>
      </c>
      <c r="O28" s="251">
        <v>-12720624956</v>
      </c>
    </row>
    <row r="29" spans="2:15" ht="18" customHeight="1" x14ac:dyDescent="0.15">
      <c r="B29" s="246"/>
      <c r="C29" s="247" t="s">
        <v>373</v>
      </c>
      <c r="D29" s="247"/>
      <c r="E29" s="248"/>
      <c r="F29" s="247"/>
      <c r="G29" s="249"/>
      <c r="H29" s="250">
        <v>0</v>
      </c>
      <c r="I29" s="251">
        <v>0</v>
      </c>
      <c r="J29" s="251">
        <v>0</v>
      </c>
      <c r="K29" s="251">
        <v>0</v>
      </c>
      <c r="L29" s="252">
        <v>59400</v>
      </c>
      <c r="M29" s="251">
        <v>0</v>
      </c>
      <c r="N29" s="251">
        <v>113346</v>
      </c>
      <c r="O29" s="251">
        <v>172746</v>
      </c>
    </row>
    <row r="30" spans="2:15" ht="18" customHeight="1" x14ac:dyDescent="0.15">
      <c r="B30" s="246"/>
      <c r="C30" s="247"/>
      <c r="D30" s="247" t="s">
        <v>374</v>
      </c>
      <c r="E30" s="248"/>
      <c r="F30" s="247"/>
      <c r="G30" s="249"/>
      <c r="H30" s="250">
        <v>0</v>
      </c>
      <c r="I30" s="251">
        <v>0</v>
      </c>
      <c r="J30" s="251">
        <v>0</v>
      </c>
      <c r="K30" s="251">
        <v>0</v>
      </c>
      <c r="L30" s="252">
        <v>0</v>
      </c>
      <c r="M30" s="251">
        <v>0</v>
      </c>
      <c r="N30" s="251">
        <v>0</v>
      </c>
      <c r="O30" s="251">
        <v>0</v>
      </c>
    </row>
    <row r="31" spans="2:15" ht="18" customHeight="1" x14ac:dyDescent="0.15">
      <c r="B31" s="246"/>
      <c r="C31" s="247"/>
      <c r="D31" s="247" t="s">
        <v>375</v>
      </c>
      <c r="E31" s="248"/>
      <c r="F31" s="247"/>
      <c r="G31" s="249"/>
      <c r="H31" s="250">
        <v>0</v>
      </c>
      <c r="I31" s="251">
        <v>0</v>
      </c>
      <c r="J31" s="251">
        <v>0</v>
      </c>
      <c r="K31" s="251">
        <v>0</v>
      </c>
      <c r="L31" s="252">
        <v>59400</v>
      </c>
      <c r="M31" s="251">
        <v>0</v>
      </c>
      <c r="N31" s="251">
        <v>113346</v>
      </c>
      <c r="O31" s="251">
        <v>172746</v>
      </c>
    </row>
    <row r="32" spans="2:15" ht="18" customHeight="1" x14ac:dyDescent="0.15">
      <c r="B32" s="246"/>
      <c r="C32" s="247"/>
      <c r="D32" s="247" t="s">
        <v>376</v>
      </c>
      <c r="E32" s="248"/>
      <c r="F32" s="247"/>
      <c r="G32" s="249"/>
      <c r="H32" s="250">
        <v>0</v>
      </c>
      <c r="I32" s="251">
        <v>0</v>
      </c>
      <c r="J32" s="251">
        <v>0</v>
      </c>
      <c r="K32" s="251">
        <v>0</v>
      </c>
      <c r="L32" s="252">
        <v>0</v>
      </c>
      <c r="M32" s="251">
        <v>0</v>
      </c>
      <c r="N32" s="251">
        <v>0</v>
      </c>
      <c r="O32" s="251">
        <v>0</v>
      </c>
    </row>
    <row r="33" spans="1:15" ht="18" customHeight="1" x14ac:dyDescent="0.15">
      <c r="B33" s="246"/>
      <c r="C33" s="247"/>
      <c r="D33" s="247" t="s">
        <v>377</v>
      </c>
      <c r="E33" s="248"/>
      <c r="F33" s="247"/>
      <c r="G33" s="249"/>
      <c r="H33" s="250">
        <v>0</v>
      </c>
      <c r="I33" s="251">
        <v>0</v>
      </c>
      <c r="J33" s="251">
        <v>0</v>
      </c>
      <c r="K33" s="251">
        <v>0</v>
      </c>
      <c r="L33" s="252">
        <v>0</v>
      </c>
      <c r="M33" s="251">
        <v>0</v>
      </c>
      <c r="N33" s="251">
        <v>0</v>
      </c>
      <c r="O33" s="251">
        <v>0</v>
      </c>
    </row>
    <row r="34" spans="1:15" ht="18" customHeight="1" x14ac:dyDescent="0.15">
      <c r="B34" s="246"/>
      <c r="C34" s="247"/>
      <c r="D34" s="247" t="s">
        <v>172</v>
      </c>
      <c r="E34" s="248"/>
      <c r="F34" s="247"/>
      <c r="G34" s="249"/>
      <c r="H34" s="250">
        <v>0</v>
      </c>
      <c r="I34" s="251">
        <v>0</v>
      </c>
      <c r="J34" s="251">
        <v>0</v>
      </c>
      <c r="K34" s="251">
        <v>0</v>
      </c>
      <c r="L34" s="252">
        <v>0</v>
      </c>
      <c r="M34" s="251">
        <v>0</v>
      </c>
      <c r="N34" s="251">
        <v>0</v>
      </c>
      <c r="O34" s="251">
        <v>0</v>
      </c>
    </row>
    <row r="35" spans="1:15" ht="18" customHeight="1" x14ac:dyDescent="0.15">
      <c r="B35" s="246"/>
      <c r="C35" s="247" t="s">
        <v>378</v>
      </c>
      <c r="D35" s="247"/>
      <c r="E35" s="248"/>
      <c r="F35" s="247"/>
      <c r="G35" s="249"/>
      <c r="H35" s="250">
        <v>0</v>
      </c>
      <c r="I35" s="251">
        <v>0</v>
      </c>
      <c r="J35" s="251">
        <v>0</v>
      </c>
      <c r="K35" s="251">
        <v>0</v>
      </c>
      <c r="L35" s="252">
        <v>0</v>
      </c>
      <c r="M35" s="251">
        <v>0</v>
      </c>
      <c r="N35" s="251">
        <v>3548027</v>
      </c>
      <c r="O35" s="251">
        <v>3548027</v>
      </c>
    </row>
    <row r="36" spans="1:15" ht="18" customHeight="1" x14ac:dyDescent="0.15">
      <c r="B36" s="246"/>
      <c r="C36" s="247"/>
      <c r="D36" s="247" t="s">
        <v>379</v>
      </c>
      <c r="E36" s="248"/>
      <c r="F36" s="247"/>
      <c r="G36" s="249"/>
      <c r="H36" s="250">
        <v>0</v>
      </c>
      <c r="I36" s="251">
        <v>0</v>
      </c>
      <c r="J36" s="251">
        <v>0</v>
      </c>
      <c r="K36" s="251">
        <v>0</v>
      </c>
      <c r="L36" s="252">
        <v>0</v>
      </c>
      <c r="M36" s="251">
        <v>0</v>
      </c>
      <c r="N36" s="251">
        <v>3548027</v>
      </c>
      <c r="O36" s="251">
        <v>3548027</v>
      </c>
    </row>
    <row r="37" spans="1:15" ht="18" customHeight="1" x14ac:dyDescent="0.15">
      <c r="B37" s="246"/>
      <c r="C37" s="247"/>
      <c r="D37" s="247" t="s">
        <v>172</v>
      </c>
      <c r="E37" s="248"/>
      <c r="F37" s="247"/>
      <c r="G37" s="249"/>
      <c r="H37" s="250">
        <v>0</v>
      </c>
      <c r="I37" s="251">
        <v>0</v>
      </c>
      <c r="J37" s="251">
        <v>0</v>
      </c>
      <c r="K37" s="251">
        <v>0</v>
      </c>
      <c r="L37" s="252">
        <v>0</v>
      </c>
      <c r="M37" s="251">
        <v>0</v>
      </c>
      <c r="N37" s="251">
        <v>0</v>
      </c>
      <c r="O37" s="251">
        <v>0</v>
      </c>
    </row>
    <row r="38" spans="1:15" ht="18" customHeight="1" x14ac:dyDescent="0.15">
      <c r="B38" s="246" t="s">
        <v>380</v>
      </c>
      <c r="C38" s="247"/>
      <c r="D38" s="247"/>
      <c r="E38" s="248"/>
      <c r="F38" s="247"/>
      <c r="G38" s="249"/>
      <c r="H38" s="250">
        <v>-1641956834</v>
      </c>
      <c r="I38" s="251">
        <v>-994602868</v>
      </c>
      <c r="J38" s="251">
        <v>-3045850652</v>
      </c>
      <c r="K38" s="251">
        <v>-308408362</v>
      </c>
      <c r="L38" s="252">
        <v>-742087701</v>
      </c>
      <c r="M38" s="251">
        <v>-313622105</v>
      </c>
      <c r="N38" s="251">
        <v>-5670721153</v>
      </c>
      <c r="O38" s="251">
        <v>-12717249675</v>
      </c>
    </row>
    <row r="39" spans="1:15" s="253" customFormat="1" ht="18" customHeight="1" x14ac:dyDescent="0.15">
      <c r="B39" s="254"/>
      <c r="C39" s="254"/>
      <c r="D39" s="254"/>
      <c r="E39" s="255"/>
      <c r="F39" s="255"/>
      <c r="G39" s="256"/>
    </row>
    <row r="40" spans="1:15" s="253" customFormat="1" ht="18" customHeight="1" x14ac:dyDescent="0.15">
      <c r="B40" s="254"/>
      <c r="C40" s="254"/>
      <c r="D40" s="255"/>
      <c r="E40" s="255"/>
      <c r="F40" s="255"/>
      <c r="G40" s="256"/>
    </row>
    <row r="41" spans="1:15" ht="18" customHeight="1" x14ac:dyDescent="0.15">
      <c r="A41" s="253"/>
      <c r="B41" s="254"/>
      <c r="C41" s="254"/>
      <c r="D41" s="254"/>
      <c r="E41" s="255"/>
      <c r="F41" s="255"/>
      <c r="G41" s="256"/>
      <c r="H41" s="253"/>
      <c r="I41" s="253"/>
      <c r="J41" s="253"/>
      <c r="K41" s="253"/>
      <c r="L41" s="253"/>
      <c r="M41" s="253"/>
      <c r="N41" s="253"/>
      <c r="O41" s="253"/>
    </row>
    <row r="42" spans="1:15" ht="18" customHeight="1" x14ac:dyDescent="0.15">
      <c r="A42" s="253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</row>
    <row r="43" spans="1:15" ht="18" customHeight="1" x14ac:dyDescent="0.15">
      <c r="A43" s="253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</row>
    <row r="44" spans="1:15" ht="18" customHeight="1" x14ac:dyDescent="0.15">
      <c r="A44" s="253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</row>
    <row r="45" spans="1:15" ht="18" customHeight="1" x14ac:dyDescent="0.15">
      <c r="A45" s="253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</row>
    <row r="46" spans="1:15" ht="18" customHeight="1" x14ac:dyDescent="0.15">
      <c r="A46" s="253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</row>
    <row r="47" spans="1:15" ht="18" customHeight="1" x14ac:dyDescent="0.15">
      <c r="A47" s="253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</row>
    <row r="48" spans="1:15" ht="18" customHeight="1" x14ac:dyDescent="0.15">
      <c r="A48" s="253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</row>
    <row r="49" spans="1:15" ht="18" customHeight="1" x14ac:dyDescent="0.15">
      <c r="A49" s="253"/>
      <c r="B49" s="257"/>
      <c r="C49" s="257"/>
      <c r="D49" s="257"/>
      <c r="E49" s="257"/>
      <c r="F49" s="257"/>
      <c r="G49" s="257"/>
      <c r="H49" s="253"/>
      <c r="I49" s="253"/>
      <c r="J49" s="253"/>
      <c r="K49" s="253"/>
      <c r="L49" s="253"/>
      <c r="M49" s="253"/>
      <c r="N49" s="253"/>
      <c r="O49" s="253"/>
    </row>
    <row r="50" spans="1:15" ht="18" customHeight="1" x14ac:dyDescent="0.15">
      <c r="A50" s="253"/>
      <c r="H50" s="253"/>
      <c r="I50" s="253"/>
      <c r="J50" s="253"/>
      <c r="K50" s="253"/>
      <c r="L50" s="253"/>
      <c r="M50" s="253"/>
      <c r="N50" s="253"/>
      <c r="O50" s="253"/>
    </row>
    <row r="51" spans="1:15" ht="18" customHeight="1" x14ac:dyDescent="0.15">
      <c r="A51" s="253"/>
      <c r="H51" s="253"/>
      <c r="I51" s="253"/>
      <c r="J51" s="253"/>
      <c r="K51" s="253"/>
      <c r="L51" s="253"/>
      <c r="M51" s="253"/>
      <c r="N51" s="253"/>
      <c r="O51" s="253"/>
    </row>
    <row r="52" spans="1:15" ht="18" customHeight="1" x14ac:dyDescent="0.15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</row>
    <row r="53" spans="1:15" ht="18" customHeight="1" x14ac:dyDescent="0.15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</row>
    <row r="54" spans="1:15" ht="18" customHeight="1" x14ac:dyDescent="0.15">
      <c r="A54" s="253"/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</row>
    <row r="55" spans="1:15" ht="18" customHeight="1" x14ac:dyDescent="0.15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</row>
    <row r="56" spans="1:15" ht="18" customHeight="1" x14ac:dyDescent="0.15">
      <c r="A56" s="253"/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</row>
    <row r="57" spans="1:15" ht="18" customHeight="1" x14ac:dyDescent="0.15">
      <c r="A57" s="253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</row>
    <row r="58" spans="1:15" ht="18" customHeight="1" x14ac:dyDescent="0.15">
      <c r="A58" s="253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</row>
    <row r="59" spans="1:15" ht="18" customHeight="1" x14ac:dyDescent="0.15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</row>
    <row r="60" spans="1:15" ht="18" customHeight="1" x14ac:dyDescent="0.15">
      <c r="A60" s="257"/>
      <c r="B60" s="253"/>
      <c r="C60" s="253"/>
      <c r="D60" s="253"/>
      <c r="E60" s="253"/>
      <c r="F60" s="253"/>
      <c r="G60" s="253"/>
      <c r="H60" s="253"/>
      <c r="I60" s="253"/>
      <c r="J60" s="257"/>
      <c r="K60" s="257"/>
      <c r="L60" s="257"/>
      <c r="M60" s="257"/>
      <c r="N60" s="257"/>
      <c r="O60" s="257"/>
    </row>
    <row r="61" spans="1:15" ht="18" customHeight="1" x14ac:dyDescent="0.15">
      <c r="B61" s="253"/>
      <c r="C61" s="253"/>
      <c r="D61" s="253"/>
      <c r="E61" s="253"/>
      <c r="F61" s="253"/>
      <c r="G61" s="253"/>
      <c r="H61" s="257"/>
      <c r="I61" s="257"/>
    </row>
    <row r="62" spans="1:15" ht="18" customHeight="1" x14ac:dyDescent="0.15">
      <c r="B62" s="253"/>
      <c r="C62" s="253"/>
      <c r="D62" s="253"/>
      <c r="E62" s="253"/>
      <c r="F62" s="253"/>
      <c r="G62" s="253"/>
    </row>
    <row r="63" spans="1:15" ht="18" customHeight="1" x14ac:dyDescent="0.15">
      <c r="A63" s="253"/>
      <c r="B63" s="253"/>
      <c r="C63" s="253"/>
      <c r="D63" s="253"/>
      <c r="E63" s="253"/>
      <c r="F63" s="253"/>
      <c r="G63" s="253"/>
      <c r="J63" s="253"/>
      <c r="K63" s="253"/>
      <c r="L63" s="253"/>
      <c r="M63" s="253"/>
      <c r="N63" s="253"/>
      <c r="O63" s="253"/>
    </row>
    <row r="64" spans="1:15" ht="18" customHeight="1" x14ac:dyDescent="0.15">
      <c r="A64" s="253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</row>
    <row r="65" spans="1:15" ht="18" customHeight="1" x14ac:dyDescent="0.15">
      <c r="A65" s="253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</row>
    <row r="66" spans="1:15" ht="18" customHeight="1" x14ac:dyDescent="0.15">
      <c r="A66" s="253"/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</row>
    <row r="67" spans="1:15" ht="18" customHeight="1" x14ac:dyDescent="0.15">
      <c r="A67" s="253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</row>
    <row r="68" spans="1:15" ht="18" customHeight="1" x14ac:dyDescent="0.15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</row>
    <row r="69" spans="1:15" ht="18" customHeight="1" x14ac:dyDescent="0.15">
      <c r="A69" s="253"/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</row>
    <row r="70" spans="1:15" ht="18" customHeight="1" x14ac:dyDescent="0.15">
      <c r="A70" s="253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</row>
    <row r="71" spans="1:15" ht="18" customHeight="1" x14ac:dyDescent="0.15">
      <c r="A71" s="253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</row>
    <row r="72" spans="1:15" ht="18" customHeight="1" x14ac:dyDescent="0.15">
      <c r="A72" s="253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</row>
    <row r="73" spans="1:15" ht="18" customHeight="1" x14ac:dyDescent="0.15">
      <c r="A73" s="253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</row>
    <row r="74" spans="1:15" ht="18" customHeight="1" x14ac:dyDescent="0.15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</row>
    <row r="75" spans="1:15" ht="18" customHeight="1" x14ac:dyDescent="0.15">
      <c r="A75" s="253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</row>
    <row r="76" spans="1:15" ht="18" customHeight="1" x14ac:dyDescent="0.15">
      <c r="A76" s="253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</row>
    <row r="77" spans="1:15" ht="18" customHeight="1" x14ac:dyDescent="0.15">
      <c r="A77" s="253"/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</row>
    <row r="78" spans="1:15" ht="18" customHeight="1" x14ac:dyDescent="0.15">
      <c r="A78" s="253"/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</row>
    <row r="79" spans="1:15" ht="18" customHeight="1" x14ac:dyDescent="0.15">
      <c r="A79" s="253"/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</row>
    <row r="80" spans="1:15" ht="18" customHeight="1" x14ac:dyDescent="0.15">
      <c r="A80" s="253"/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</row>
    <row r="81" spans="1:15" ht="18" customHeight="1" x14ac:dyDescent="0.15">
      <c r="A81" s="253"/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</row>
    <row r="82" spans="1:15" ht="18" customHeight="1" x14ac:dyDescent="0.15">
      <c r="A82" s="253"/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</row>
    <row r="83" spans="1:15" ht="18" customHeight="1" x14ac:dyDescent="0.15">
      <c r="A83" s="253"/>
      <c r="B83" s="258"/>
      <c r="C83" s="258"/>
      <c r="D83" s="258"/>
      <c r="E83" s="258"/>
      <c r="F83" s="258"/>
      <c r="G83" s="258"/>
      <c r="H83" s="253"/>
      <c r="I83" s="253"/>
      <c r="J83" s="253"/>
      <c r="K83" s="253"/>
      <c r="L83" s="253"/>
      <c r="M83" s="253"/>
      <c r="N83" s="253"/>
      <c r="O83" s="253"/>
    </row>
    <row r="84" spans="1:15" ht="18" customHeight="1" x14ac:dyDescent="0.15">
      <c r="A84" s="253"/>
      <c r="B84" s="257"/>
      <c r="C84" s="257"/>
      <c r="D84" s="257"/>
      <c r="E84" s="257"/>
      <c r="F84" s="257"/>
      <c r="G84" s="257"/>
      <c r="H84" s="253"/>
      <c r="I84" s="253"/>
      <c r="J84" s="253"/>
      <c r="K84" s="253"/>
      <c r="L84" s="253"/>
      <c r="M84" s="253"/>
      <c r="N84" s="253"/>
      <c r="O84" s="253"/>
    </row>
    <row r="85" spans="1:15" ht="18" customHeight="1" x14ac:dyDescent="0.15">
      <c r="A85" s="253"/>
      <c r="H85" s="253"/>
      <c r="I85" s="253"/>
      <c r="J85" s="253"/>
      <c r="K85" s="253"/>
      <c r="L85" s="253"/>
      <c r="M85" s="253"/>
      <c r="N85" s="253"/>
      <c r="O85" s="253"/>
    </row>
    <row r="86" spans="1:15" ht="18" customHeight="1" x14ac:dyDescent="0.15">
      <c r="A86" s="253"/>
      <c r="H86" s="253"/>
      <c r="I86" s="253"/>
      <c r="J86" s="253"/>
      <c r="K86" s="253"/>
      <c r="L86" s="253"/>
      <c r="M86" s="253"/>
      <c r="N86" s="253"/>
      <c r="O86" s="253"/>
    </row>
    <row r="87" spans="1:15" ht="18" customHeight="1" x14ac:dyDescent="0.15">
      <c r="A87" s="253"/>
      <c r="B87" s="253"/>
      <c r="C87" s="253"/>
      <c r="D87" s="253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253"/>
    </row>
    <row r="88" spans="1:15" ht="18" customHeight="1" x14ac:dyDescent="0.15">
      <c r="A88" s="253"/>
      <c r="B88" s="253"/>
      <c r="C88" s="253"/>
      <c r="D88" s="253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</row>
    <row r="89" spans="1:15" ht="18" customHeight="1" x14ac:dyDescent="0.15">
      <c r="A89" s="253"/>
      <c r="B89" s="253"/>
      <c r="C89" s="253"/>
      <c r="D89" s="253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</row>
    <row r="90" spans="1:15" ht="18" customHeight="1" x14ac:dyDescent="0.15">
      <c r="A90" s="253"/>
      <c r="B90" s="253"/>
      <c r="C90" s="253"/>
      <c r="D90" s="253"/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/>
    </row>
    <row r="91" spans="1:15" ht="18" customHeight="1" x14ac:dyDescent="0.15">
      <c r="A91" s="253"/>
      <c r="B91" s="253"/>
      <c r="C91" s="253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</row>
    <row r="92" spans="1:15" ht="18" customHeight="1" x14ac:dyDescent="0.15">
      <c r="A92" s="253"/>
      <c r="B92" s="253"/>
      <c r="C92" s="253"/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  <c r="O92" s="253"/>
    </row>
    <row r="93" spans="1:15" ht="18" customHeight="1" x14ac:dyDescent="0.15">
      <c r="A93" s="253"/>
      <c r="B93" s="253"/>
      <c r="C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</row>
    <row r="94" spans="1:15" ht="18" customHeight="1" x14ac:dyDescent="0.15">
      <c r="A94" s="258"/>
      <c r="B94" s="253"/>
      <c r="C94" s="253"/>
      <c r="D94" s="253"/>
      <c r="E94" s="253"/>
      <c r="F94" s="253"/>
      <c r="G94" s="253"/>
      <c r="H94" s="253"/>
      <c r="I94" s="253"/>
      <c r="J94" s="258"/>
      <c r="K94" s="258"/>
      <c r="L94" s="258"/>
      <c r="M94" s="258"/>
      <c r="N94" s="258"/>
      <c r="O94" s="258"/>
    </row>
    <row r="95" spans="1:15" ht="18" customHeight="1" x14ac:dyDescent="0.15">
      <c r="A95" s="257"/>
      <c r="B95" s="253"/>
      <c r="C95" s="253"/>
      <c r="D95" s="253"/>
      <c r="E95" s="253"/>
      <c r="F95" s="253"/>
      <c r="G95" s="253"/>
      <c r="H95" s="258"/>
      <c r="I95" s="258"/>
      <c r="J95" s="257"/>
      <c r="K95" s="257"/>
      <c r="L95" s="257"/>
      <c r="M95" s="257"/>
      <c r="N95" s="257"/>
      <c r="O95" s="257"/>
    </row>
    <row r="96" spans="1:15" ht="18" customHeight="1" x14ac:dyDescent="0.15">
      <c r="B96" s="253"/>
      <c r="C96" s="253"/>
      <c r="D96" s="253"/>
      <c r="E96" s="253"/>
      <c r="F96" s="253"/>
      <c r="G96" s="253"/>
      <c r="H96" s="257"/>
      <c r="I96" s="257"/>
    </row>
    <row r="97" spans="1:15" ht="18" customHeight="1" x14ac:dyDescent="0.15">
      <c r="B97" s="253"/>
      <c r="C97" s="253"/>
      <c r="D97" s="253"/>
      <c r="E97" s="253"/>
      <c r="F97" s="253"/>
      <c r="G97" s="253"/>
    </row>
    <row r="98" spans="1:15" ht="18" customHeight="1" x14ac:dyDescent="0.15">
      <c r="A98" s="253"/>
      <c r="B98" s="253"/>
      <c r="C98" s="253"/>
      <c r="D98" s="253"/>
      <c r="E98" s="253"/>
      <c r="F98" s="253"/>
      <c r="G98" s="253"/>
      <c r="J98" s="253"/>
      <c r="K98" s="253"/>
      <c r="L98" s="253"/>
      <c r="M98" s="253"/>
      <c r="N98" s="253"/>
      <c r="O98" s="253"/>
    </row>
    <row r="99" spans="1:15" ht="18" customHeight="1" x14ac:dyDescent="0.15">
      <c r="A99" s="253"/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</row>
    <row r="100" spans="1:15" ht="18" customHeight="1" x14ac:dyDescent="0.15">
      <c r="A100" s="253"/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</row>
    <row r="101" spans="1:15" ht="18" customHeight="1" x14ac:dyDescent="0.15">
      <c r="A101" s="253"/>
      <c r="B101" s="253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</row>
    <row r="102" spans="1:15" ht="18" customHeight="1" x14ac:dyDescent="0.15">
      <c r="A102" s="253"/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</row>
    <row r="103" spans="1:15" ht="18" customHeight="1" x14ac:dyDescent="0.15">
      <c r="A103" s="253"/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</row>
    <row r="104" spans="1:15" ht="18" customHeight="1" x14ac:dyDescent="0.15">
      <c r="A104" s="253"/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</row>
    <row r="105" spans="1:15" ht="18" customHeight="1" x14ac:dyDescent="0.15">
      <c r="A105" s="253"/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</row>
    <row r="106" spans="1:15" ht="18" customHeight="1" x14ac:dyDescent="0.15">
      <c r="A106" s="253"/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</row>
    <row r="107" spans="1:15" ht="18" customHeight="1" x14ac:dyDescent="0.15">
      <c r="A107" s="253"/>
      <c r="B107" s="253"/>
      <c r="C107" s="253"/>
      <c r="D107" s="253"/>
      <c r="E107" s="253"/>
      <c r="F107" s="253"/>
      <c r="G107" s="253"/>
      <c r="H107" s="253"/>
      <c r="I107" s="253"/>
      <c r="J107" s="253"/>
      <c r="K107" s="253"/>
      <c r="L107" s="253"/>
      <c r="M107" s="253"/>
      <c r="N107" s="253"/>
      <c r="O107" s="253"/>
    </row>
    <row r="108" spans="1:15" ht="18" customHeight="1" x14ac:dyDescent="0.15">
      <c r="A108" s="253"/>
      <c r="B108" s="253"/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</row>
    <row r="109" spans="1:15" ht="18" customHeight="1" x14ac:dyDescent="0.15">
      <c r="A109" s="253"/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  <c r="O109" s="253"/>
    </row>
    <row r="110" spans="1:15" ht="18" customHeight="1" x14ac:dyDescent="0.15">
      <c r="A110" s="253"/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 s="253"/>
    </row>
    <row r="111" spans="1:15" ht="18" customHeight="1" x14ac:dyDescent="0.15">
      <c r="A111" s="253"/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</row>
    <row r="112" spans="1:15" ht="18" customHeight="1" x14ac:dyDescent="0.15">
      <c r="A112" s="253"/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</row>
    <row r="113" spans="1:15" ht="18" customHeight="1" x14ac:dyDescent="0.15">
      <c r="A113" s="253"/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  <c r="O113" s="253"/>
    </row>
    <row r="114" spans="1:15" ht="18" customHeight="1" x14ac:dyDescent="0.15">
      <c r="A114" s="253"/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</row>
    <row r="115" spans="1:15" ht="18" customHeight="1" x14ac:dyDescent="0.15">
      <c r="A115" s="253"/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</row>
    <row r="116" spans="1:15" ht="18" customHeight="1" x14ac:dyDescent="0.15">
      <c r="A116" s="253"/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</row>
    <row r="117" spans="1:15" ht="18" customHeight="1" x14ac:dyDescent="0.15">
      <c r="A117" s="253"/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</row>
    <row r="118" spans="1:15" ht="18" customHeight="1" x14ac:dyDescent="0.15">
      <c r="A118" s="253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</row>
    <row r="119" spans="1:15" ht="18" customHeight="1" x14ac:dyDescent="0.15">
      <c r="A119" s="253"/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  <c r="O119" s="253"/>
    </row>
    <row r="120" spans="1:15" ht="18" customHeight="1" x14ac:dyDescent="0.15">
      <c r="A120" s="253"/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/>
    </row>
    <row r="121" spans="1:15" ht="18" customHeight="1" x14ac:dyDescent="0.15">
      <c r="A121" s="253"/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</row>
    <row r="122" spans="1:15" ht="18" customHeight="1" x14ac:dyDescent="0.15">
      <c r="A122" s="253"/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</row>
    <row r="123" spans="1:15" ht="18" customHeight="1" x14ac:dyDescent="0.15">
      <c r="A123" s="253"/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  <c r="O123" s="253"/>
    </row>
    <row r="124" spans="1:15" ht="18" customHeight="1" x14ac:dyDescent="0.15">
      <c r="A124" s="253"/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/>
    </row>
    <row r="125" spans="1:15" ht="18" customHeight="1" x14ac:dyDescent="0.15">
      <c r="A125" s="253"/>
      <c r="B125" s="258"/>
      <c r="C125" s="258"/>
      <c r="D125" s="258"/>
      <c r="E125" s="258"/>
      <c r="F125" s="258"/>
      <c r="G125" s="258"/>
      <c r="H125" s="253"/>
      <c r="I125" s="253"/>
      <c r="J125" s="253"/>
      <c r="K125" s="253"/>
      <c r="L125" s="253"/>
      <c r="M125" s="253"/>
      <c r="N125" s="253"/>
      <c r="O125" s="253"/>
    </row>
    <row r="126" spans="1:15" ht="18" customHeight="1" x14ac:dyDescent="0.15">
      <c r="A126" s="253"/>
      <c r="B126" s="257"/>
      <c r="C126" s="257"/>
      <c r="D126" s="257"/>
      <c r="E126" s="257"/>
      <c r="F126" s="257"/>
      <c r="G126" s="257"/>
      <c r="H126" s="253"/>
      <c r="I126" s="253"/>
      <c r="J126" s="253"/>
      <c r="K126" s="253"/>
      <c r="L126" s="253"/>
      <c r="M126" s="253"/>
      <c r="N126" s="253"/>
      <c r="O126" s="253"/>
    </row>
    <row r="127" spans="1:15" ht="18" customHeight="1" x14ac:dyDescent="0.15">
      <c r="A127" s="253"/>
      <c r="H127" s="253"/>
      <c r="I127" s="253"/>
      <c r="J127" s="253"/>
      <c r="K127" s="253"/>
      <c r="L127" s="253"/>
      <c r="M127" s="253"/>
      <c r="N127" s="253"/>
      <c r="O127" s="253"/>
    </row>
    <row r="128" spans="1:15" ht="18" customHeight="1" x14ac:dyDescent="0.15">
      <c r="A128" s="253"/>
      <c r="H128" s="253"/>
      <c r="I128" s="253"/>
      <c r="J128" s="253"/>
      <c r="K128" s="253"/>
      <c r="L128" s="253"/>
      <c r="M128" s="253"/>
      <c r="N128" s="253"/>
      <c r="O128" s="253"/>
    </row>
    <row r="129" spans="1:15" ht="18" customHeight="1" x14ac:dyDescent="0.15">
      <c r="A129" s="253"/>
      <c r="B129" s="253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 s="253"/>
    </row>
    <row r="130" spans="1:15" ht="18" customHeight="1" x14ac:dyDescent="0.15">
      <c r="A130" s="253"/>
      <c r="B130" s="253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</row>
    <row r="131" spans="1:15" ht="18" customHeight="1" x14ac:dyDescent="0.15">
      <c r="A131" s="253"/>
      <c r="B131" s="253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M131" s="253"/>
      <c r="N131" s="253"/>
      <c r="O131" s="253"/>
    </row>
    <row r="132" spans="1:15" ht="18" customHeight="1" x14ac:dyDescent="0.15">
      <c r="A132" s="253"/>
      <c r="B132" s="253"/>
      <c r="C132" s="253"/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 s="253"/>
    </row>
    <row r="133" spans="1:15" ht="18" customHeight="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  <c r="L133" s="253"/>
      <c r="M133" s="253"/>
      <c r="N133" s="253"/>
      <c r="O133" s="253"/>
    </row>
    <row r="134" spans="1:15" ht="18" customHeight="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  <c r="L134" s="253"/>
      <c r="M134" s="253"/>
      <c r="N134" s="253"/>
      <c r="O134" s="253"/>
    </row>
    <row r="135" spans="1:15" ht="18" customHeight="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</row>
    <row r="136" spans="1:15" ht="18" customHeight="1" x14ac:dyDescent="0.15">
      <c r="A136" s="258"/>
      <c r="B136" s="253"/>
      <c r="C136" s="253"/>
      <c r="D136" s="253"/>
      <c r="E136" s="253"/>
      <c r="F136" s="253"/>
      <c r="G136" s="253"/>
      <c r="H136" s="253"/>
      <c r="I136" s="253"/>
      <c r="J136" s="258"/>
      <c r="K136" s="258"/>
      <c r="L136" s="258"/>
      <c r="M136" s="258"/>
      <c r="N136" s="258"/>
      <c r="O136" s="258"/>
    </row>
    <row r="137" spans="1:15" ht="18" customHeight="1" x14ac:dyDescent="0.15">
      <c r="A137" s="257"/>
      <c r="B137" s="253"/>
      <c r="C137" s="253"/>
      <c r="D137" s="253"/>
      <c r="E137" s="253"/>
      <c r="F137" s="253"/>
      <c r="G137" s="253"/>
      <c r="H137" s="258"/>
      <c r="I137" s="258"/>
      <c r="J137" s="257"/>
      <c r="K137" s="257"/>
      <c r="L137" s="257"/>
      <c r="M137" s="257"/>
      <c r="N137" s="257"/>
      <c r="O137" s="257"/>
    </row>
    <row r="138" spans="1:15" ht="18" customHeight="1" x14ac:dyDescent="0.15">
      <c r="B138" s="253"/>
      <c r="C138" s="253"/>
      <c r="D138" s="253"/>
      <c r="E138" s="253"/>
      <c r="F138" s="253"/>
      <c r="G138" s="253"/>
      <c r="H138" s="257"/>
      <c r="I138" s="257"/>
    </row>
    <row r="139" spans="1:15" ht="18" customHeight="1" x14ac:dyDescent="0.15">
      <c r="B139" s="253"/>
      <c r="C139" s="253"/>
      <c r="D139" s="253"/>
      <c r="E139" s="253"/>
      <c r="F139" s="253"/>
      <c r="G139" s="253"/>
    </row>
    <row r="140" spans="1:15" ht="18" customHeight="1" x14ac:dyDescent="0.15">
      <c r="A140" s="253"/>
      <c r="B140" s="253"/>
      <c r="C140" s="253"/>
      <c r="D140" s="253"/>
      <c r="E140" s="253"/>
      <c r="F140" s="253"/>
      <c r="G140" s="253"/>
      <c r="J140" s="253"/>
      <c r="K140" s="253"/>
      <c r="L140" s="253"/>
      <c r="M140" s="253"/>
      <c r="N140" s="253"/>
      <c r="O140" s="253"/>
    </row>
    <row r="141" spans="1:15" ht="18" customHeight="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</row>
    <row r="142" spans="1:15" ht="18" customHeight="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</row>
    <row r="143" spans="1:15" ht="18" customHeight="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</row>
    <row r="144" spans="1:15" ht="18" customHeight="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</row>
    <row r="145" spans="1:15" ht="18" customHeight="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</row>
    <row r="146" spans="1:15" ht="18" customHeight="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</row>
    <row r="147" spans="1:15" ht="18" customHeight="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</row>
    <row r="148" spans="1:15" ht="18" customHeight="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</row>
    <row r="149" spans="1:15" ht="18" customHeight="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</row>
    <row r="150" spans="1:15" ht="18" customHeight="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</row>
    <row r="151" spans="1:15" ht="18" customHeight="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</row>
    <row r="152" spans="1:15" ht="18" customHeight="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</row>
    <row r="153" spans="1:15" ht="18" customHeight="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  <c r="O153" s="253"/>
    </row>
    <row r="154" spans="1:15" ht="18" customHeight="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  <c r="L154" s="253"/>
      <c r="M154" s="253"/>
      <c r="N154" s="253"/>
      <c r="O154" s="253"/>
    </row>
    <row r="155" spans="1:15" ht="18" customHeight="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  <c r="L155" s="253"/>
      <c r="M155" s="253"/>
      <c r="N155" s="253"/>
      <c r="O155" s="253"/>
    </row>
    <row r="156" spans="1:15" ht="18" customHeight="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  <c r="L156" s="253"/>
      <c r="M156" s="253"/>
      <c r="N156" s="253"/>
      <c r="O156" s="253"/>
    </row>
    <row r="157" spans="1:15" ht="18" customHeight="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 s="253"/>
    </row>
    <row r="158" spans="1:15" ht="18" customHeight="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</row>
    <row r="159" spans="1:15" ht="18" customHeight="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 s="253"/>
    </row>
    <row r="160" spans="1:15" ht="18" customHeight="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  <c r="L160" s="253"/>
      <c r="M160" s="253"/>
      <c r="N160" s="253"/>
      <c r="O160" s="253"/>
    </row>
    <row r="161" spans="1:15" ht="18" customHeight="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 s="253"/>
    </row>
    <row r="162" spans="1:15" ht="18" customHeight="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253"/>
      <c r="N162" s="253"/>
      <c r="O162" s="253"/>
    </row>
    <row r="163" spans="1:15" ht="18" customHeight="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</row>
    <row r="164" spans="1:15" ht="18" customHeight="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</row>
    <row r="165" spans="1:15" ht="18" customHeight="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</row>
    <row r="166" spans="1:15" ht="18" customHeight="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</row>
    <row r="167" spans="1:15" ht="18" customHeight="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  <c r="L167" s="253"/>
      <c r="M167" s="253"/>
      <c r="N167" s="253"/>
      <c r="O167" s="253"/>
    </row>
    <row r="168" spans="1:15" ht="18" customHeight="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253"/>
      <c r="N168" s="253"/>
      <c r="O168" s="253"/>
    </row>
    <row r="169" spans="1:15" ht="18" customHeight="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  <c r="L169" s="253"/>
      <c r="M169" s="253"/>
      <c r="N169" s="253"/>
      <c r="O169" s="253"/>
    </row>
    <row r="170" spans="1:15" ht="18" customHeight="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 s="253"/>
    </row>
    <row r="171" spans="1:15" ht="18" customHeight="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  <c r="L171" s="253"/>
      <c r="M171" s="253"/>
      <c r="N171" s="253"/>
      <c r="O171" s="253"/>
    </row>
    <row r="172" spans="1:15" ht="18" customHeight="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 s="253"/>
    </row>
    <row r="173" spans="1:15" ht="18" customHeight="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  <c r="L173" s="253"/>
      <c r="M173" s="253"/>
      <c r="N173" s="253"/>
      <c r="O173" s="253"/>
    </row>
    <row r="174" spans="1:15" ht="18" customHeight="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253"/>
    </row>
    <row r="175" spans="1:15" ht="18" customHeight="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  <c r="L175" s="253"/>
      <c r="M175" s="253"/>
      <c r="N175" s="253"/>
      <c r="O175" s="253"/>
    </row>
    <row r="176" spans="1:15" ht="18" customHeight="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  <c r="L176" s="253"/>
      <c r="M176" s="253"/>
      <c r="N176" s="253"/>
      <c r="O176" s="253"/>
    </row>
    <row r="177" spans="1:15" ht="18" customHeight="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  <c r="L177" s="253"/>
      <c r="M177" s="253"/>
      <c r="N177" s="253"/>
      <c r="O177" s="253"/>
    </row>
    <row r="178" spans="1:15" ht="18" customHeight="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 s="253"/>
    </row>
    <row r="179" spans="1:15" ht="18" customHeight="1" x14ac:dyDescent="0.15">
      <c r="A179" s="253"/>
      <c r="B179" s="259"/>
      <c r="C179" s="259"/>
      <c r="D179" s="259"/>
      <c r="E179" s="259"/>
      <c r="F179" s="259"/>
      <c r="G179" s="259"/>
      <c r="H179" s="253"/>
      <c r="I179" s="253"/>
      <c r="J179" s="253"/>
      <c r="K179" s="253"/>
      <c r="L179" s="253"/>
      <c r="M179" s="253"/>
      <c r="N179" s="253"/>
      <c r="O179" s="253"/>
    </row>
    <row r="180" spans="1:15" ht="18" customHeight="1" x14ac:dyDescent="0.15">
      <c r="A180" s="253"/>
      <c r="B180" s="257"/>
      <c r="C180" s="257"/>
      <c r="D180" s="257"/>
      <c r="E180" s="257"/>
      <c r="F180" s="257"/>
      <c r="G180" s="257"/>
      <c r="H180" s="253"/>
      <c r="I180" s="253"/>
      <c r="J180" s="253"/>
      <c r="K180" s="253"/>
      <c r="L180" s="253"/>
      <c r="M180" s="253"/>
      <c r="N180" s="253"/>
      <c r="O180" s="253"/>
    </row>
    <row r="181" spans="1:15" ht="18" customHeight="1" x14ac:dyDescent="0.15">
      <c r="A181" s="253"/>
      <c r="H181" s="253"/>
      <c r="I181" s="253"/>
      <c r="J181" s="253"/>
      <c r="K181" s="253"/>
      <c r="L181" s="253"/>
      <c r="M181" s="253"/>
      <c r="N181" s="253"/>
      <c r="O181" s="253"/>
    </row>
    <row r="182" spans="1:15" ht="18" customHeight="1" x14ac:dyDescent="0.15">
      <c r="A182" s="253"/>
      <c r="H182" s="253"/>
      <c r="I182" s="253"/>
      <c r="J182" s="253"/>
      <c r="K182" s="253"/>
      <c r="L182" s="253"/>
      <c r="M182" s="253"/>
      <c r="N182" s="253"/>
      <c r="O182" s="253"/>
    </row>
    <row r="183" spans="1:15" ht="18" customHeight="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 s="253"/>
    </row>
    <row r="184" spans="1:15" ht="18" customHeight="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  <c r="L184" s="253"/>
      <c r="M184" s="253"/>
      <c r="N184" s="253"/>
      <c r="O184" s="253"/>
    </row>
    <row r="185" spans="1:15" ht="18" customHeight="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  <c r="L185" s="253"/>
      <c r="M185" s="253"/>
      <c r="N185" s="253"/>
      <c r="O185" s="253"/>
    </row>
    <row r="186" spans="1:15" ht="18" customHeight="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  <c r="L186" s="253"/>
      <c r="M186" s="253"/>
      <c r="N186" s="253"/>
      <c r="O186" s="253"/>
    </row>
    <row r="187" spans="1:15" ht="18" customHeight="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  <c r="L187" s="253"/>
      <c r="M187" s="253"/>
      <c r="N187" s="253"/>
      <c r="O187" s="253"/>
    </row>
    <row r="188" spans="1:15" ht="18" customHeight="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  <c r="L188" s="253"/>
      <c r="M188" s="253"/>
      <c r="N188" s="253"/>
      <c r="O188" s="253"/>
    </row>
    <row r="189" spans="1:15" ht="18" customHeight="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  <c r="L189" s="253"/>
      <c r="M189" s="253"/>
      <c r="N189" s="253"/>
      <c r="O189" s="253"/>
    </row>
    <row r="190" spans="1:15" ht="18" customHeight="1" x14ac:dyDescent="0.15">
      <c r="A190" s="259"/>
      <c r="B190" s="253"/>
      <c r="C190" s="253"/>
      <c r="D190" s="253"/>
      <c r="E190" s="253"/>
      <c r="F190" s="253"/>
      <c r="G190" s="253"/>
      <c r="H190" s="253"/>
      <c r="I190" s="253"/>
      <c r="J190" s="259"/>
      <c r="K190" s="259"/>
      <c r="L190" s="259"/>
      <c r="M190" s="259"/>
      <c r="N190" s="259"/>
      <c r="O190" s="259"/>
    </row>
    <row r="191" spans="1:15" ht="18" customHeight="1" x14ac:dyDescent="0.15">
      <c r="A191" s="257"/>
      <c r="B191" s="253"/>
      <c r="C191" s="253"/>
      <c r="D191" s="253"/>
      <c r="E191" s="253"/>
      <c r="F191" s="253"/>
      <c r="G191" s="253"/>
      <c r="H191" s="259"/>
      <c r="I191" s="259"/>
      <c r="J191" s="257"/>
      <c r="K191" s="257"/>
      <c r="L191" s="257"/>
      <c r="M191" s="257"/>
      <c r="N191" s="257"/>
      <c r="O191" s="257"/>
    </row>
    <row r="192" spans="1:15" ht="18" customHeight="1" x14ac:dyDescent="0.15">
      <c r="B192" s="253"/>
      <c r="C192" s="253"/>
      <c r="D192" s="253"/>
      <c r="E192" s="253"/>
      <c r="F192" s="253"/>
      <c r="G192" s="253"/>
      <c r="H192" s="257"/>
      <c r="I192" s="257"/>
    </row>
    <row r="193" spans="1:15" ht="18" customHeight="1" x14ac:dyDescent="0.15">
      <c r="B193" s="253"/>
      <c r="C193" s="253"/>
      <c r="D193" s="253"/>
      <c r="E193" s="253"/>
      <c r="F193" s="253"/>
      <c r="G193" s="253"/>
    </row>
    <row r="194" spans="1:15" ht="18" customHeight="1" x14ac:dyDescent="0.15">
      <c r="A194" s="253"/>
      <c r="B194" s="253"/>
      <c r="C194" s="253"/>
      <c r="D194" s="253"/>
      <c r="E194" s="253"/>
      <c r="F194" s="253"/>
      <c r="G194" s="253"/>
      <c r="J194" s="253"/>
      <c r="K194" s="253"/>
      <c r="L194" s="253"/>
      <c r="M194" s="253"/>
      <c r="N194" s="253"/>
      <c r="O194" s="253"/>
    </row>
    <row r="195" spans="1:15" ht="18" customHeight="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  <c r="L195" s="253"/>
      <c r="M195" s="253"/>
      <c r="N195" s="253"/>
      <c r="O195" s="253"/>
    </row>
    <row r="196" spans="1:15" ht="18" customHeight="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  <c r="L196" s="253"/>
      <c r="M196" s="253"/>
      <c r="N196" s="253"/>
      <c r="O196" s="253"/>
    </row>
    <row r="197" spans="1:15" ht="18" customHeight="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  <c r="L197" s="253"/>
      <c r="M197" s="253"/>
      <c r="N197" s="253"/>
      <c r="O197" s="253"/>
    </row>
    <row r="198" spans="1:15" ht="18" customHeight="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  <c r="L198" s="253"/>
      <c r="M198" s="253"/>
      <c r="N198" s="253"/>
      <c r="O198" s="253"/>
    </row>
    <row r="199" spans="1:15" ht="18" customHeight="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  <c r="L199" s="253"/>
      <c r="M199" s="253"/>
      <c r="N199" s="253"/>
      <c r="O199" s="253"/>
    </row>
    <row r="200" spans="1:15" ht="18" customHeight="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  <c r="L200" s="253"/>
      <c r="M200" s="253"/>
      <c r="N200" s="253"/>
      <c r="O200" s="253"/>
    </row>
    <row r="201" spans="1:15" ht="18" customHeight="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  <c r="L201" s="253"/>
      <c r="M201" s="253"/>
      <c r="N201" s="253"/>
      <c r="O201" s="253"/>
    </row>
    <row r="202" spans="1:15" ht="18" customHeight="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  <c r="L202" s="253"/>
      <c r="M202" s="253"/>
      <c r="N202" s="253"/>
      <c r="O202" s="253"/>
    </row>
    <row r="203" spans="1:15" ht="18" customHeight="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  <c r="L203" s="253"/>
      <c r="M203" s="253"/>
      <c r="N203" s="253"/>
      <c r="O203" s="253"/>
    </row>
    <row r="204" spans="1:15" ht="18" customHeight="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  <c r="L204" s="253"/>
      <c r="M204" s="253"/>
      <c r="N204" s="253"/>
      <c r="O204" s="253"/>
    </row>
    <row r="205" spans="1:15" ht="18" customHeight="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253"/>
      <c r="N205" s="253"/>
      <c r="O205" s="253"/>
    </row>
    <row r="206" spans="1:15" ht="18" customHeight="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  <c r="L206" s="253"/>
      <c r="M206" s="253"/>
      <c r="N206" s="253"/>
      <c r="O206" s="253"/>
    </row>
    <row r="207" spans="1:15" ht="18" customHeight="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  <c r="L207" s="253"/>
      <c r="M207" s="253"/>
      <c r="N207" s="253"/>
      <c r="O207" s="253"/>
    </row>
    <row r="208" spans="1:15" ht="18" customHeight="1" x14ac:dyDescent="0.15">
      <c r="A208" s="253"/>
      <c r="B208" s="253"/>
      <c r="C208" s="253"/>
      <c r="D208" s="253"/>
      <c r="E208" s="253"/>
      <c r="F208" s="253"/>
      <c r="G208" s="253"/>
      <c r="H208" s="253"/>
      <c r="I208" s="253"/>
      <c r="J208" s="253"/>
      <c r="K208" s="253"/>
      <c r="L208" s="253"/>
      <c r="M208" s="253"/>
      <c r="N208" s="253"/>
      <c r="O208" s="253"/>
    </row>
    <row r="209" spans="1:15" ht="18" customHeight="1" x14ac:dyDescent="0.15">
      <c r="A209" s="253"/>
      <c r="B209" s="253"/>
      <c r="C209" s="253"/>
      <c r="D209" s="253"/>
      <c r="E209" s="253"/>
      <c r="F209" s="253"/>
      <c r="G209" s="253"/>
      <c r="H209" s="253"/>
      <c r="I209" s="253"/>
      <c r="J209" s="253"/>
      <c r="K209" s="253"/>
      <c r="L209" s="253"/>
      <c r="M209" s="253"/>
      <c r="N209" s="253"/>
      <c r="O209" s="253"/>
    </row>
    <row r="210" spans="1:15" ht="18" customHeight="1" x14ac:dyDescent="0.15">
      <c r="A210" s="253"/>
      <c r="B210" s="253"/>
      <c r="C210" s="253"/>
      <c r="D210" s="253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</row>
    <row r="211" spans="1:15" ht="18" customHeight="1" x14ac:dyDescent="0.15">
      <c r="A211" s="253"/>
      <c r="B211" s="253"/>
      <c r="C211" s="253"/>
      <c r="D211" s="253"/>
      <c r="E211" s="253"/>
      <c r="F211" s="253"/>
      <c r="G211" s="253"/>
      <c r="H211" s="253"/>
      <c r="I211" s="253"/>
      <c r="J211" s="253"/>
      <c r="K211" s="253"/>
      <c r="L211" s="253"/>
      <c r="M211" s="253"/>
      <c r="N211" s="253"/>
      <c r="O211" s="253"/>
    </row>
    <row r="212" spans="1:15" ht="18" customHeight="1" x14ac:dyDescent="0.15">
      <c r="A212" s="253"/>
      <c r="B212" s="253"/>
      <c r="C212" s="253"/>
      <c r="D212" s="253"/>
      <c r="E212" s="253"/>
      <c r="F212" s="253"/>
      <c r="G212" s="253"/>
      <c r="H212" s="253"/>
      <c r="I212" s="253"/>
      <c r="J212" s="253"/>
      <c r="K212" s="253"/>
      <c r="L212" s="253"/>
      <c r="M212" s="253"/>
      <c r="N212" s="253"/>
      <c r="O212" s="253"/>
    </row>
    <row r="213" spans="1:15" ht="18" customHeight="1" x14ac:dyDescent="0.15">
      <c r="A213" s="253"/>
      <c r="B213" s="253"/>
      <c r="C213" s="253"/>
      <c r="D213" s="253"/>
      <c r="E213" s="253"/>
      <c r="F213" s="253"/>
      <c r="G213" s="253"/>
      <c r="H213" s="253"/>
      <c r="I213" s="253"/>
      <c r="J213" s="253"/>
      <c r="K213" s="253"/>
      <c r="L213" s="253"/>
      <c r="M213" s="253"/>
      <c r="N213" s="253"/>
      <c r="O213" s="253"/>
    </row>
    <row r="214" spans="1:15" ht="18" customHeight="1" x14ac:dyDescent="0.15">
      <c r="A214" s="253"/>
      <c r="B214" s="253"/>
      <c r="C214" s="253"/>
      <c r="D214" s="253"/>
      <c r="E214" s="253"/>
      <c r="F214" s="253"/>
      <c r="G214" s="253"/>
      <c r="H214" s="253"/>
      <c r="I214" s="253"/>
      <c r="J214" s="253"/>
      <c r="K214" s="253"/>
      <c r="L214" s="253"/>
      <c r="M214" s="253"/>
      <c r="N214" s="253"/>
      <c r="O214" s="253"/>
    </row>
    <row r="215" spans="1:15" ht="18" customHeight="1" x14ac:dyDescent="0.15">
      <c r="A215" s="253"/>
      <c r="B215" s="253"/>
      <c r="C215" s="253"/>
      <c r="D215" s="253"/>
      <c r="E215" s="253"/>
      <c r="F215" s="253"/>
      <c r="G215" s="253"/>
      <c r="H215" s="253"/>
      <c r="I215" s="253"/>
      <c r="J215" s="253"/>
      <c r="K215" s="253"/>
      <c r="L215" s="253"/>
      <c r="M215" s="253"/>
      <c r="N215" s="253"/>
      <c r="O215" s="253"/>
    </row>
    <row r="216" spans="1:15" ht="18" customHeight="1" x14ac:dyDescent="0.15">
      <c r="A216" s="253"/>
      <c r="B216" s="253"/>
      <c r="C216" s="253"/>
      <c r="D216" s="253"/>
      <c r="E216" s="253"/>
      <c r="F216" s="253"/>
      <c r="G216" s="253"/>
      <c r="H216" s="253"/>
      <c r="I216" s="253"/>
      <c r="J216" s="253"/>
      <c r="K216" s="253"/>
      <c r="L216" s="253"/>
      <c r="M216" s="253"/>
      <c r="N216" s="253"/>
      <c r="O216" s="253"/>
    </row>
    <row r="217" spans="1:15" ht="18" customHeight="1" x14ac:dyDescent="0.15">
      <c r="A217" s="253"/>
      <c r="B217" s="253"/>
      <c r="C217" s="253"/>
      <c r="D217" s="253"/>
      <c r="E217" s="253"/>
      <c r="F217" s="253"/>
      <c r="G217" s="253"/>
      <c r="H217" s="253"/>
      <c r="I217" s="253"/>
      <c r="J217" s="253"/>
      <c r="K217" s="253"/>
      <c r="L217" s="253"/>
      <c r="M217" s="253"/>
      <c r="N217" s="253"/>
      <c r="O217" s="253"/>
    </row>
    <row r="218" spans="1:15" ht="18" customHeight="1" x14ac:dyDescent="0.15">
      <c r="A218" s="253"/>
      <c r="B218" s="253"/>
      <c r="C218" s="253"/>
      <c r="D218" s="253"/>
      <c r="E218" s="253"/>
      <c r="F218" s="253"/>
      <c r="G218" s="253"/>
      <c r="H218" s="253"/>
      <c r="I218" s="253"/>
      <c r="J218" s="253"/>
      <c r="K218" s="253"/>
      <c r="L218" s="253"/>
      <c r="M218" s="253"/>
      <c r="N218" s="253"/>
      <c r="O218" s="253"/>
    </row>
    <row r="219" spans="1:15" ht="18" customHeight="1" x14ac:dyDescent="0.15">
      <c r="A219" s="253"/>
      <c r="B219" s="253"/>
      <c r="C219" s="253"/>
      <c r="D219" s="253"/>
      <c r="E219" s="253"/>
      <c r="F219" s="253"/>
      <c r="G219" s="253"/>
      <c r="H219" s="253"/>
      <c r="I219" s="253"/>
      <c r="J219" s="253"/>
      <c r="K219" s="253"/>
      <c r="L219" s="253"/>
      <c r="M219" s="253"/>
      <c r="N219" s="253"/>
      <c r="O219" s="253"/>
    </row>
    <row r="220" spans="1:15" ht="18" customHeight="1" x14ac:dyDescent="0.15">
      <c r="A220" s="253"/>
      <c r="B220" s="253"/>
      <c r="C220" s="253"/>
      <c r="D220" s="253"/>
      <c r="E220" s="253"/>
      <c r="F220" s="253"/>
      <c r="G220" s="253"/>
      <c r="H220" s="253"/>
      <c r="I220" s="253"/>
      <c r="J220" s="253"/>
      <c r="K220" s="253"/>
      <c r="L220" s="253"/>
      <c r="M220" s="253"/>
      <c r="N220" s="253"/>
      <c r="O220" s="253"/>
    </row>
    <row r="221" spans="1:15" ht="18" customHeight="1" x14ac:dyDescent="0.15">
      <c r="A221" s="253"/>
      <c r="B221" s="253"/>
      <c r="C221" s="253"/>
      <c r="D221" s="253"/>
      <c r="E221" s="253"/>
      <c r="F221" s="253"/>
      <c r="G221" s="253"/>
      <c r="H221" s="253"/>
      <c r="I221" s="253"/>
      <c r="J221" s="253"/>
      <c r="K221" s="253"/>
      <c r="L221" s="253"/>
      <c r="M221" s="253"/>
      <c r="N221" s="253"/>
      <c r="O221" s="253"/>
    </row>
    <row r="222" spans="1:15" ht="18" customHeight="1" x14ac:dyDescent="0.15">
      <c r="A222" s="253"/>
      <c r="B222" s="253"/>
      <c r="C222" s="253"/>
      <c r="D222" s="253"/>
      <c r="E222" s="253"/>
      <c r="F222" s="253"/>
      <c r="G222" s="253"/>
      <c r="H222" s="253"/>
      <c r="I222" s="253"/>
      <c r="J222" s="253"/>
      <c r="K222" s="253"/>
      <c r="L222" s="253"/>
      <c r="M222" s="253"/>
      <c r="N222" s="253"/>
      <c r="O222" s="253"/>
    </row>
    <row r="223" spans="1:15" ht="18" customHeight="1" x14ac:dyDescent="0.15">
      <c r="A223" s="253"/>
      <c r="B223" s="253"/>
      <c r="C223" s="253"/>
      <c r="D223" s="253"/>
      <c r="E223" s="253"/>
      <c r="F223" s="253"/>
      <c r="G223" s="253"/>
      <c r="H223" s="253"/>
      <c r="I223" s="253"/>
      <c r="J223" s="253"/>
      <c r="K223" s="253"/>
      <c r="L223" s="253"/>
      <c r="M223" s="253"/>
      <c r="N223" s="253"/>
      <c r="O223" s="253"/>
    </row>
    <row r="224" spans="1:15" ht="18" customHeight="1" x14ac:dyDescent="0.15">
      <c r="A224" s="253"/>
      <c r="B224" s="253"/>
      <c r="C224" s="253"/>
      <c r="D224" s="253"/>
      <c r="E224" s="253"/>
      <c r="F224" s="253"/>
      <c r="G224" s="253"/>
      <c r="H224" s="253"/>
      <c r="I224" s="253"/>
      <c r="J224" s="253"/>
      <c r="K224" s="253"/>
      <c r="L224" s="253"/>
      <c r="M224" s="253"/>
      <c r="N224" s="253"/>
      <c r="O224" s="253"/>
    </row>
    <row r="225" spans="1:15" ht="18" customHeight="1" x14ac:dyDescent="0.15">
      <c r="A225" s="253"/>
      <c r="B225" s="253"/>
      <c r="C225" s="253"/>
      <c r="D225" s="253"/>
      <c r="E225" s="253"/>
      <c r="F225" s="253"/>
      <c r="G225" s="253"/>
      <c r="H225" s="253"/>
      <c r="I225" s="253"/>
      <c r="J225" s="253"/>
      <c r="K225" s="253"/>
      <c r="L225" s="253"/>
      <c r="M225" s="253"/>
      <c r="N225" s="253"/>
      <c r="O225" s="253"/>
    </row>
    <row r="226" spans="1:15" ht="18" customHeight="1" x14ac:dyDescent="0.15">
      <c r="A226" s="253"/>
      <c r="B226" s="253"/>
      <c r="C226" s="253"/>
      <c r="D226" s="253"/>
      <c r="E226" s="253"/>
      <c r="F226" s="253"/>
      <c r="G226" s="253"/>
      <c r="H226" s="253"/>
      <c r="I226" s="253"/>
      <c r="J226" s="253"/>
      <c r="K226" s="253"/>
      <c r="L226" s="253"/>
      <c r="M226" s="253"/>
      <c r="N226" s="253"/>
      <c r="O226" s="253"/>
    </row>
    <row r="227" spans="1:15" ht="18" customHeight="1" x14ac:dyDescent="0.15">
      <c r="A227" s="253"/>
      <c r="B227" s="253"/>
      <c r="C227" s="253"/>
      <c r="D227" s="253"/>
      <c r="E227" s="253"/>
      <c r="F227" s="253"/>
      <c r="G227" s="253"/>
      <c r="H227" s="253"/>
      <c r="I227" s="253"/>
      <c r="J227" s="253"/>
      <c r="K227" s="253"/>
      <c r="L227" s="253"/>
      <c r="M227" s="253"/>
      <c r="N227" s="253"/>
      <c r="O227" s="253"/>
    </row>
    <row r="228" spans="1:15" ht="18" customHeight="1" x14ac:dyDescent="0.15">
      <c r="A228" s="253"/>
      <c r="B228" s="253"/>
      <c r="C228" s="253"/>
      <c r="D228" s="253"/>
      <c r="E228" s="253"/>
      <c r="F228" s="253"/>
      <c r="G228" s="253"/>
      <c r="H228" s="253"/>
      <c r="I228" s="253"/>
      <c r="J228" s="253"/>
      <c r="K228" s="253"/>
      <c r="L228" s="253"/>
      <c r="M228" s="253"/>
      <c r="N228" s="253"/>
      <c r="O228" s="253"/>
    </row>
    <row r="229" spans="1:15" ht="18" customHeight="1" x14ac:dyDescent="0.15">
      <c r="A229" s="253"/>
      <c r="B229" s="253"/>
      <c r="C229" s="253"/>
      <c r="D229" s="253"/>
      <c r="E229" s="253"/>
      <c r="F229" s="253"/>
      <c r="G229" s="253"/>
      <c r="H229" s="253"/>
      <c r="I229" s="253"/>
      <c r="J229" s="253"/>
      <c r="K229" s="253"/>
      <c r="L229" s="253"/>
      <c r="M229" s="253"/>
      <c r="N229" s="253"/>
      <c r="O229" s="253"/>
    </row>
    <row r="230" spans="1:15" ht="18" customHeight="1" x14ac:dyDescent="0.15">
      <c r="A230" s="253"/>
      <c r="B230" s="253"/>
      <c r="C230" s="253"/>
      <c r="D230" s="253"/>
      <c r="E230" s="253"/>
      <c r="F230" s="253"/>
      <c r="G230" s="253"/>
      <c r="H230" s="253"/>
      <c r="I230" s="253"/>
      <c r="J230" s="253"/>
      <c r="K230" s="253"/>
      <c r="L230" s="253"/>
      <c r="M230" s="253"/>
      <c r="N230" s="253"/>
      <c r="O230" s="253"/>
    </row>
    <row r="231" spans="1:15" ht="18" customHeight="1" x14ac:dyDescent="0.15">
      <c r="A231" s="253"/>
      <c r="B231" s="253"/>
      <c r="C231" s="253"/>
      <c r="D231" s="253"/>
      <c r="E231" s="253"/>
      <c r="F231" s="253"/>
      <c r="G231" s="253"/>
      <c r="H231" s="253"/>
      <c r="I231" s="253"/>
      <c r="J231" s="253"/>
      <c r="K231" s="253"/>
      <c r="L231" s="253"/>
      <c r="M231" s="253"/>
      <c r="N231" s="253"/>
      <c r="O231" s="253"/>
    </row>
    <row r="232" spans="1:15" ht="18" customHeight="1" x14ac:dyDescent="0.15">
      <c r="A232" s="253"/>
      <c r="B232" s="253"/>
      <c r="C232" s="253"/>
      <c r="D232" s="253"/>
      <c r="E232" s="253"/>
      <c r="F232" s="253"/>
      <c r="G232" s="253"/>
      <c r="H232" s="253"/>
      <c r="I232" s="253"/>
      <c r="J232" s="253"/>
      <c r="K232" s="253"/>
      <c r="L232" s="253"/>
      <c r="M232" s="253"/>
      <c r="N232" s="253"/>
      <c r="O232" s="253"/>
    </row>
    <row r="233" spans="1:15" ht="18" customHeight="1" x14ac:dyDescent="0.15">
      <c r="A233" s="253"/>
      <c r="B233" s="253"/>
      <c r="C233" s="253"/>
      <c r="D233" s="253"/>
      <c r="E233" s="253"/>
      <c r="F233" s="253"/>
      <c r="G233" s="253"/>
      <c r="H233" s="253"/>
      <c r="I233" s="253"/>
      <c r="J233" s="253"/>
      <c r="K233" s="253"/>
      <c r="L233" s="253"/>
      <c r="M233" s="253"/>
      <c r="N233" s="253"/>
      <c r="O233" s="253"/>
    </row>
    <row r="234" spans="1:15" ht="18" customHeight="1" x14ac:dyDescent="0.15">
      <c r="A234" s="253"/>
      <c r="B234" s="253"/>
      <c r="C234" s="253"/>
      <c r="D234" s="253"/>
      <c r="E234" s="253"/>
      <c r="F234" s="253"/>
      <c r="G234" s="253"/>
      <c r="H234" s="253"/>
      <c r="I234" s="253"/>
      <c r="J234" s="253"/>
      <c r="K234" s="253"/>
      <c r="L234" s="253"/>
      <c r="M234" s="253"/>
      <c r="N234" s="253"/>
      <c r="O234" s="253"/>
    </row>
    <row r="235" spans="1:15" ht="18" customHeight="1" x14ac:dyDescent="0.15">
      <c r="A235" s="253"/>
      <c r="B235" s="253"/>
      <c r="C235" s="253"/>
      <c r="D235" s="253"/>
      <c r="E235" s="253"/>
      <c r="F235" s="253"/>
      <c r="G235" s="253"/>
      <c r="H235" s="253"/>
      <c r="I235" s="253"/>
      <c r="J235" s="253"/>
      <c r="K235" s="253"/>
      <c r="L235" s="253"/>
      <c r="M235" s="253"/>
      <c r="N235" s="253"/>
      <c r="O235" s="253"/>
    </row>
    <row r="236" spans="1:15" ht="18" customHeight="1" x14ac:dyDescent="0.15">
      <c r="A236" s="253"/>
      <c r="B236" s="253"/>
      <c r="C236" s="253"/>
      <c r="D236" s="253"/>
      <c r="E236" s="253"/>
      <c r="F236" s="253"/>
      <c r="G236" s="253"/>
      <c r="H236" s="253"/>
      <c r="I236" s="253"/>
      <c r="J236" s="253"/>
      <c r="K236" s="253"/>
      <c r="L236" s="253"/>
      <c r="M236" s="253"/>
      <c r="N236" s="253"/>
      <c r="O236" s="253"/>
    </row>
    <row r="237" spans="1:15" ht="18" customHeight="1" x14ac:dyDescent="0.15">
      <c r="A237" s="253"/>
      <c r="B237" s="253"/>
      <c r="C237" s="253"/>
      <c r="D237" s="253"/>
      <c r="E237" s="253"/>
      <c r="F237" s="253"/>
      <c r="G237" s="253"/>
      <c r="H237" s="253"/>
      <c r="I237" s="253"/>
      <c r="J237" s="253"/>
      <c r="K237" s="253"/>
      <c r="L237" s="253"/>
      <c r="M237" s="253"/>
      <c r="N237" s="253"/>
      <c r="O237" s="253"/>
    </row>
    <row r="238" spans="1:15" ht="18" customHeight="1" x14ac:dyDescent="0.15">
      <c r="A238" s="253"/>
      <c r="B238" s="253"/>
      <c r="C238" s="258"/>
      <c r="D238" s="258"/>
      <c r="E238" s="258"/>
      <c r="F238" s="258"/>
      <c r="G238" s="253"/>
      <c r="H238" s="253"/>
      <c r="I238" s="253"/>
      <c r="J238" s="253"/>
      <c r="K238" s="253"/>
      <c r="L238" s="253"/>
      <c r="M238" s="253"/>
      <c r="N238" s="253"/>
      <c r="O238" s="253"/>
    </row>
    <row r="239" spans="1:15" ht="18" customHeight="1" x14ac:dyDescent="0.15">
      <c r="A239" s="253"/>
      <c r="G239" s="260"/>
      <c r="H239" s="253"/>
      <c r="I239" s="253"/>
      <c r="J239" s="253"/>
      <c r="K239" s="253"/>
      <c r="L239" s="253"/>
      <c r="M239" s="253"/>
      <c r="N239" s="253"/>
      <c r="O239" s="253"/>
    </row>
    <row r="240" spans="1:15" ht="18" customHeight="1" x14ac:dyDescent="0.15">
      <c r="A240" s="253"/>
      <c r="H240" s="253"/>
      <c r="I240" s="253"/>
      <c r="J240" s="253"/>
      <c r="K240" s="253"/>
      <c r="L240" s="253"/>
      <c r="M240" s="253"/>
      <c r="N240" s="253"/>
      <c r="O240" s="253"/>
    </row>
    <row r="241" spans="1:15" ht="18" customHeight="1" x14ac:dyDescent="0.15">
      <c r="A241" s="253"/>
      <c r="B241" s="261"/>
      <c r="C241" s="261"/>
      <c r="D241" s="261"/>
      <c r="E241" s="261"/>
      <c r="F241" s="261"/>
      <c r="H241" s="253"/>
      <c r="I241" s="253"/>
      <c r="J241" s="253"/>
      <c r="K241" s="253"/>
      <c r="L241" s="253"/>
      <c r="M241" s="253"/>
      <c r="N241" s="253"/>
      <c r="O241" s="253"/>
    </row>
    <row r="242" spans="1:15" ht="18" customHeight="1" x14ac:dyDescent="0.15">
      <c r="A242" s="253"/>
      <c r="B242" s="261"/>
      <c r="C242" s="261"/>
      <c r="D242" s="261"/>
      <c r="E242" s="261"/>
      <c r="F242" s="261"/>
      <c r="H242" s="253"/>
      <c r="I242" s="253"/>
      <c r="J242" s="253"/>
      <c r="K242" s="253"/>
      <c r="L242" s="253"/>
      <c r="M242" s="253"/>
      <c r="N242" s="253"/>
      <c r="O242" s="253"/>
    </row>
    <row r="243" spans="1:15" ht="18" customHeight="1" x14ac:dyDescent="0.15">
      <c r="A243" s="253"/>
      <c r="B243" s="261"/>
      <c r="C243" s="261"/>
      <c r="D243" s="261"/>
      <c r="E243" s="261"/>
      <c r="F243" s="261"/>
      <c r="H243" s="253"/>
      <c r="I243" s="253"/>
      <c r="J243" s="253"/>
      <c r="K243" s="253"/>
      <c r="L243" s="253"/>
      <c r="M243" s="253"/>
      <c r="N243" s="253"/>
      <c r="O243" s="253"/>
    </row>
    <row r="244" spans="1:15" ht="18" customHeight="1" x14ac:dyDescent="0.15">
      <c r="A244" s="253"/>
      <c r="B244" s="261"/>
      <c r="C244" s="261"/>
      <c r="D244" s="261"/>
      <c r="E244" s="261"/>
      <c r="F244" s="261"/>
      <c r="H244" s="253"/>
      <c r="I244" s="253"/>
      <c r="J244" s="253"/>
      <c r="K244" s="253"/>
      <c r="L244" s="253"/>
      <c r="M244" s="253"/>
      <c r="N244" s="253"/>
      <c r="O244" s="253"/>
    </row>
    <row r="245" spans="1:15" ht="18" customHeight="1" x14ac:dyDescent="0.15">
      <c r="A245" s="253"/>
      <c r="B245" s="261"/>
      <c r="C245" s="261"/>
      <c r="D245" s="261"/>
      <c r="E245" s="261"/>
      <c r="F245" s="261"/>
      <c r="H245" s="253"/>
      <c r="I245" s="253"/>
      <c r="J245" s="253"/>
      <c r="K245" s="253"/>
      <c r="L245" s="253"/>
      <c r="M245" s="253"/>
      <c r="N245" s="253"/>
      <c r="O245" s="253"/>
    </row>
    <row r="246" spans="1:15" ht="18" customHeight="1" x14ac:dyDescent="0.15">
      <c r="A246" s="253"/>
      <c r="B246" s="261"/>
      <c r="C246" s="261"/>
      <c r="D246" s="261"/>
      <c r="E246" s="261"/>
      <c r="F246" s="261"/>
      <c r="H246" s="253"/>
      <c r="I246" s="253"/>
      <c r="J246" s="253"/>
      <c r="K246" s="253"/>
      <c r="L246" s="253"/>
      <c r="M246" s="253"/>
      <c r="N246" s="253"/>
      <c r="O246" s="253"/>
    </row>
    <row r="247" spans="1:15" ht="18" customHeight="1" x14ac:dyDescent="0.15">
      <c r="A247" s="253"/>
      <c r="B247" s="261"/>
      <c r="C247" s="261"/>
      <c r="D247" s="261"/>
      <c r="E247" s="261"/>
      <c r="F247" s="261"/>
      <c r="G247" s="258"/>
      <c r="H247" s="253"/>
      <c r="I247" s="253"/>
      <c r="J247" s="253"/>
      <c r="K247" s="253"/>
      <c r="L247" s="253"/>
      <c r="M247" s="253"/>
      <c r="N247" s="253"/>
      <c r="O247" s="253"/>
    </row>
    <row r="248" spans="1:15" ht="18" customHeight="1" x14ac:dyDescent="0.15">
      <c r="A248" s="253"/>
      <c r="B248" s="261"/>
      <c r="C248" s="261"/>
      <c r="D248" s="261"/>
      <c r="E248" s="261"/>
      <c r="F248" s="261"/>
      <c r="G248" s="258"/>
      <c r="H248" s="253"/>
      <c r="I248" s="253"/>
      <c r="J248" s="253"/>
      <c r="K248" s="253"/>
      <c r="L248" s="253"/>
      <c r="M248" s="253"/>
      <c r="N248" s="253"/>
      <c r="O248" s="253"/>
    </row>
    <row r="249" spans="1:15" ht="18" customHeight="1" x14ac:dyDescent="0.15">
      <c r="A249" s="253"/>
      <c r="B249" s="261"/>
      <c r="C249" s="261"/>
      <c r="D249" s="261"/>
      <c r="E249" s="261"/>
      <c r="F249" s="261"/>
      <c r="H249" s="253"/>
      <c r="I249" s="253"/>
      <c r="J249" s="253"/>
      <c r="K249" s="253"/>
      <c r="L249" s="253"/>
      <c r="M249" s="253"/>
      <c r="N249" s="253"/>
      <c r="O249" s="253"/>
    </row>
    <row r="250" spans="1:15" ht="18" customHeight="1" x14ac:dyDescent="0.15">
      <c r="B250" s="261"/>
      <c r="C250" s="261"/>
      <c r="D250" s="261"/>
      <c r="E250" s="261"/>
      <c r="F250" s="261"/>
      <c r="H250" s="253"/>
      <c r="I250" s="253"/>
    </row>
    <row r="251" spans="1:15" ht="18" customHeight="1" x14ac:dyDescent="0.15">
      <c r="H251" s="260"/>
      <c r="I251" s="260"/>
    </row>
    <row r="252" spans="1:15" ht="18" customHeight="1" x14ac:dyDescent="0.15">
      <c r="B252" s="253"/>
      <c r="C252" s="253"/>
      <c r="D252" s="253"/>
      <c r="E252" s="253"/>
      <c r="F252" s="253"/>
      <c r="G252" s="258"/>
    </row>
    <row r="253" spans="1:15" ht="18" customHeight="1" x14ac:dyDescent="0.15">
      <c r="B253" s="253"/>
      <c r="C253" s="253"/>
      <c r="D253" s="253"/>
      <c r="E253" s="253"/>
      <c r="F253" s="253"/>
      <c r="G253" s="253"/>
    </row>
    <row r="254" spans="1:15" ht="18" customHeight="1" x14ac:dyDescent="0.15">
      <c r="B254" s="253"/>
      <c r="C254" s="253"/>
      <c r="D254" s="253"/>
      <c r="E254" s="253"/>
      <c r="F254" s="253"/>
      <c r="G254" s="253"/>
    </row>
    <row r="255" spans="1:15" ht="18" customHeight="1" x14ac:dyDescent="0.15">
      <c r="B255" s="253"/>
      <c r="C255" s="253"/>
      <c r="D255" s="253"/>
      <c r="E255" s="253"/>
      <c r="F255" s="253"/>
      <c r="G255" s="253"/>
    </row>
    <row r="256" spans="1:15" ht="18" customHeight="1" x14ac:dyDescent="0.15">
      <c r="B256" s="253"/>
      <c r="C256" s="253"/>
      <c r="D256" s="253"/>
      <c r="E256" s="253"/>
      <c r="F256" s="253"/>
      <c r="G256" s="253"/>
    </row>
    <row r="257" spans="1:15" ht="18" customHeight="1" x14ac:dyDescent="0.15">
      <c r="B257" s="253"/>
      <c r="C257" s="253"/>
      <c r="D257" s="253"/>
      <c r="E257" s="253"/>
      <c r="F257" s="253"/>
      <c r="G257" s="253"/>
    </row>
    <row r="258" spans="1:15" ht="18" customHeight="1" x14ac:dyDescent="0.15">
      <c r="A258" s="253"/>
      <c r="B258" s="253"/>
      <c r="C258" s="253"/>
      <c r="D258" s="253"/>
      <c r="E258" s="253"/>
      <c r="F258" s="253"/>
      <c r="G258" s="253"/>
      <c r="J258" s="253"/>
      <c r="K258" s="253"/>
      <c r="L258" s="253"/>
      <c r="M258" s="253"/>
      <c r="N258" s="253"/>
      <c r="O258" s="253"/>
    </row>
    <row r="259" spans="1:15" ht="18" customHeight="1" x14ac:dyDescent="0.15">
      <c r="A259" s="253"/>
      <c r="B259" s="253"/>
      <c r="C259" s="253"/>
      <c r="D259" s="253"/>
      <c r="E259" s="253"/>
      <c r="F259" s="253"/>
      <c r="G259" s="253"/>
      <c r="H259" s="260"/>
      <c r="I259" s="258"/>
      <c r="J259" s="253"/>
      <c r="K259" s="253"/>
      <c r="L259" s="253"/>
      <c r="M259" s="253"/>
      <c r="N259" s="253"/>
      <c r="O259" s="253"/>
    </row>
    <row r="260" spans="1:15" ht="18" customHeight="1" x14ac:dyDescent="0.15">
      <c r="B260" s="253"/>
      <c r="C260" s="253"/>
      <c r="D260" s="253"/>
      <c r="E260" s="253"/>
      <c r="F260" s="253"/>
      <c r="G260" s="253"/>
      <c r="H260" s="260"/>
      <c r="I260" s="258"/>
    </row>
    <row r="261" spans="1:15" ht="18" customHeight="1" x14ac:dyDescent="0.15">
      <c r="B261" s="253"/>
      <c r="C261" s="253"/>
      <c r="D261" s="253"/>
      <c r="E261" s="253"/>
      <c r="F261" s="253"/>
      <c r="G261" s="253"/>
    </row>
    <row r="262" spans="1:15" ht="18" customHeight="1" x14ac:dyDescent="0.15">
      <c r="B262" s="253"/>
      <c r="C262" s="253"/>
      <c r="D262" s="253"/>
      <c r="E262" s="253"/>
      <c r="F262" s="253"/>
      <c r="G262" s="253"/>
    </row>
    <row r="263" spans="1:15" ht="18" customHeight="1" x14ac:dyDescent="0.15">
      <c r="A263" s="253"/>
      <c r="B263" s="253"/>
      <c r="C263" s="253"/>
      <c r="D263" s="253"/>
      <c r="E263" s="253"/>
      <c r="F263" s="253"/>
      <c r="G263" s="253"/>
      <c r="J263" s="253"/>
      <c r="K263" s="253"/>
      <c r="L263" s="253"/>
      <c r="M263" s="253"/>
      <c r="N263" s="253"/>
      <c r="O263" s="253"/>
    </row>
    <row r="264" spans="1:15" ht="18" customHeight="1" x14ac:dyDescent="0.15">
      <c r="A264" s="253"/>
      <c r="B264" s="253"/>
      <c r="C264" s="253"/>
      <c r="D264" s="253"/>
      <c r="E264" s="253"/>
      <c r="F264" s="253"/>
      <c r="G264" s="253"/>
      <c r="H264" s="258"/>
      <c r="I264" s="258"/>
      <c r="J264" s="253"/>
      <c r="K264" s="253"/>
      <c r="L264" s="253"/>
      <c r="M264" s="253"/>
      <c r="N264" s="253"/>
      <c r="O264" s="253"/>
    </row>
    <row r="265" spans="1:15" ht="18" customHeight="1" x14ac:dyDescent="0.15">
      <c r="A265" s="253"/>
      <c r="B265" s="253"/>
      <c r="C265" s="253"/>
      <c r="D265" s="253"/>
      <c r="E265" s="253"/>
      <c r="F265" s="253"/>
      <c r="G265" s="253"/>
      <c r="H265" s="258"/>
      <c r="I265" s="258"/>
      <c r="J265" s="253"/>
      <c r="K265" s="253"/>
      <c r="L265" s="253"/>
      <c r="M265" s="253"/>
      <c r="N265" s="253"/>
      <c r="O265" s="253"/>
    </row>
    <row r="266" spans="1:15" ht="18" customHeight="1" x14ac:dyDescent="0.15">
      <c r="A266" s="253"/>
      <c r="B266" s="253"/>
      <c r="C266" s="253"/>
      <c r="D266" s="253"/>
      <c r="E266" s="253"/>
      <c r="F266" s="253"/>
      <c r="G266" s="258"/>
      <c r="H266" s="258"/>
      <c r="I266" s="258"/>
      <c r="J266" s="253"/>
      <c r="K266" s="253"/>
      <c r="L266" s="253"/>
      <c r="M266" s="253"/>
      <c r="N266" s="253"/>
      <c r="O266" s="253"/>
    </row>
    <row r="267" spans="1:15" ht="18" customHeight="1" x14ac:dyDescent="0.15">
      <c r="A267" s="253"/>
      <c r="B267" s="253"/>
      <c r="C267" s="253"/>
      <c r="D267" s="253"/>
      <c r="E267" s="253"/>
      <c r="F267" s="253"/>
      <c r="G267" s="258"/>
      <c r="H267" s="258"/>
      <c r="I267" s="258"/>
      <c r="J267" s="253"/>
      <c r="K267" s="253"/>
      <c r="L267" s="253"/>
      <c r="M267" s="253"/>
      <c r="N267" s="253"/>
      <c r="O267" s="253"/>
    </row>
    <row r="268" spans="1:15" ht="18" customHeight="1" x14ac:dyDescent="0.15">
      <c r="A268" s="253"/>
      <c r="B268" s="253"/>
      <c r="C268" s="253"/>
      <c r="D268" s="253"/>
      <c r="E268" s="253"/>
      <c r="F268" s="253"/>
      <c r="G268" s="258"/>
      <c r="H268" s="258"/>
      <c r="I268" s="258"/>
      <c r="J268" s="253"/>
      <c r="K268" s="253"/>
      <c r="L268" s="253"/>
      <c r="M268" s="253"/>
      <c r="N268" s="253"/>
      <c r="O268" s="253"/>
    </row>
    <row r="269" spans="1:15" ht="18" customHeight="1" x14ac:dyDescent="0.15">
      <c r="A269" s="253"/>
      <c r="B269" s="253"/>
      <c r="C269" s="253"/>
      <c r="D269" s="253"/>
      <c r="E269" s="253"/>
      <c r="F269" s="253"/>
      <c r="G269" s="258"/>
      <c r="H269" s="258"/>
      <c r="I269" s="258"/>
      <c r="J269" s="253"/>
      <c r="K269" s="253"/>
      <c r="L269" s="253"/>
      <c r="M269" s="253"/>
      <c r="N269" s="253"/>
      <c r="O269" s="253"/>
    </row>
    <row r="270" spans="1:15" ht="18" customHeight="1" x14ac:dyDescent="0.15">
      <c r="A270" s="253"/>
      <c r="B270" s="253"/>
      <c r="C270" s="253"/>
      <c r="D270" s="253"/>
      <c r="E270" s="253"/>
      <c r="F270" s="253"/>
      <c r="G270" s="258"/>
      <c r="H270" s="258"/>
      <c r="I270" s="258"/>
      <c r="J270" s="253"/>
      <c r="K270" s="253"/>
      <c r="L270" s="253"/>
      <c r="M270" s="253"/>
      <c r="N270" s="253"/>
      <c r="O270" s="253"/>
    </row>
    <row r="271" spans="1:15" ht="18" customHeight="1" x14ac:dyDescent="0.15">
      <c r="A271" s="253"/>
      <c r="B271" s="253"/>
      <c r="C271" s="253"/>
      <c r="D271" s="253"/>
      <c r="E271" s="253"/>
      <c r="F271" s="253"/>
      <c r="G271" s="258"/>
      <c r="H271" s="260"/>
      <c r="I271" s="258"/>
      <c r="J271" s="253"/>
      <c r="K271" s="253"/>
      <c r="L271" s="253"/>
      <c r="M271" s="253"/>
      <c r="N271" s="253"/>
      <c r="O271" s="253"/>
    </row>
    <row r="272" spans="1:15" ht="18" customHeight="1" x14ac:dyDescent="0.15">
      <c r="A272" s="253"/>
      <c r="B272" s="253"/>
      <c r="C272" s="253"/>
      <c r="D272" s="253"/>
      <c r="E272" s="253"/>
      <c r="F272" s="253"/>
      <c r="G272" s="258"/>
      <c r="H272" s="260"/>
      <c r="I272" s="258"/>
      <c r="J272" s="253"/>
      <c r="K272" s="253"/>
      <c r="L272" s="253"/>
      <c r="M272" s="253"/>
      <c r="N272" s="253"/>
      <c r="O272" s="253"/>
    </row>
    <row r="273" spans="1:15" ht="18" customHeight="1" x14ac:dyDescent="0.15">
      <c r="A273" s="253"/>
      <c r="B273" s="253"/>
      <c r="C273" s="253"/>
      <c r="D273" s="253"/>
      <c r="E273" s="253"/>
      <c r="F273" s="253"/>
      <c r="G273" s="258"/>
      <c r="H273" s="260"/>
      <c r="I273" s="258"/>
      <c r="J273" s="253"/>
      <c r="K273" s="253"/>
      <c r="L273" s="253"/>
      <c r="M273" s="253"/>
      <c r="N273" s="253"/>
      <c r="O273" s="253"/>
    </row>
    <row r="274" spans="1:15" ht="18" customHeight="1" x14ac:dyDescent="0.15">
      <c r="A274" s="253"/>
      <c r="B274" s="253"/>
      <c r="C274" s="253"/>
      <c r="D274" s="253"/>
      <c r="E274" s="253"/>
      <c r="F274" s="253"/>
      <c r="G274" s="258"/>
      <c r="H274" s="258"/>
      <c r="I274" s="258"/>
      <c r="J274" s="253"/>
      <c r="K274" s="253"/>
      <c r="L274" s="253"/>
      <c r="M274" s="253"/>
      <c r="N274" s="253"/>
      <c r="O274" s="253"/>
    </row>
    <row r="275" spans="1:15" ht="18" customHeight="1" x14ac:dyDescent="0.15">
      <c r="A275" s="253"/>
      <c r="B275" s="253"/>
      <c r="C275" s="253"/>
      <c r="D275" s="253"/>
      <c r="E275" s="253"/>
      <c r="F275" s="253"/>
      <c r="G275" s="258"/>
      <c r="H275" s="260"/>
      <c r="I275" s="258"/>
      <c r="J275" s="253"/>
      <c r="K275" s="253"/>
      <c r="L275" s="253"/>
      <c r="M275" s="253"/>
      <c r="N275" s="253"/>
      <c r="O275" s="253"/>
    </row>
    <row r="276" spans="1:15" ht="18" customHeight="1" x14ac:dyDescent="0.15">
      <c r="A276" s="253"/>
      <c r="B276" s="253"/>
      <c r="C276" s="253"/>
      <c r="D276" s="253"/>
      <c r="E276" s="253"/>
      <c r="F276" s="253"/>
      <c r="G276" s="258"/>
      <c r="H276" s="260"/>
      <c r="I276" s="258"/>
      <c r="J276" s="253"/>
      <c r="K276" s="253"/>
      <c r="L276" s="253"/>
      <c r="M276" s="253"/>
      <c r="N276" s="253"/>
      <c r="O276" s="253"/>
    </row>
    <row r="277" spans="1:15" ht="18" customHeight="1" x14ac:dyDescent="0.15">
      <c r="A277" s="253"/>
      <c r="B277" s="253"/>
      <c r="C277" s="253"/>
      <c r="D277" s="253"/>
      <c r="E277" s="253"/>
      <c r="F277" s="253"/>
      <c r="G277" s="258"/>
      <c r="H277" s="260"/>
      <c r="I277" s="258"/>
      <c r="J277" s="253"/>
      <c r="K277" s="253"/>
      <c r="L277" s="253"/>
      <c r="M277" s="253"/>
      <c r="N277" s="253"/>
      <c r="O277" s="253"/>
    </row>
    <row r="278" spans="1:15" ht="18" customHeight="1" x14ac:dyDescent="0.15">
      <c r="A278" s="253"/>
      <c r="B278" s="253"/>
      <c r="C278" s="253"/>
      <c r="D278" s="253"/>
      <c r="E278" s="253"/>
      <c r="F278" s="253"/>
      <c r="G278" s="258"/>
      <c r="H278" s="260"/>
      <c r="I278" s="258"/>
      <c r="J278" s="253"/>
      <c r="K278" s="253"/>
      <c r="L278" s="253"/>
      <c r="M278" s="253"/>
      <c r="N278" s="253"/>
      <c r="O278" s="253"/>
    </row>
    <row r="279" spans="1:15" ht="18" customHeight="1" x14ac:dyDescent="0.15">
      <c r="A279" s="253"/>
      <c r="B279" s="253"/>
      <c r="C279" s="253"/>
      <c r="D279" s="253"/>
      <c r="E279" s="253"/>
      <c r="F279" s="253"/>
      <c r="G279" s="258"/>
      <c r="H279" s="260"/>
      <c r="I279" s="258"/>
      <c r="J279" s="253"/>
      <c r="K279" s="253"/>
      <c r="L279" s="253"/>
      <c r="M279" s="253"/>
      <c r="N279" s="253"/>
      <c r="O279" s="253"/>
    </row>
    <row r="280" spans="1:15" ht="18" customHeight="1" x14ac:dyDescent="0.15">
      <c r="A280" s="253"/>
      <c r="H280" s="260"/>
      <c r="I280" s="258"/>
      <c r="J280" s="253"/>
      <c r="K280" s="253"/>
      <c r="L280" s="253"/>
      <c r="M280" s="253"/>
      <c r="N280" s="253"/>
      <c r="O280" s="253"/>
    </row>
    <row r="281" spans="1:15" ht="18" customHeight="1" x14ac:dyDescent="0.15">
      <c r="A281" s="253"/>
      <c r="H281" s="260"/>
      <c r="I281" s="258"/>
      <c r="J281" s="253"/>
      <c r="K281" s="253"/>
      <c r="L281" s="253"/>
      <c r="M281" s="253"/>
      <c r="N281" s="253"/>
      <c r="O281" s="253"/>
    </row>
    <row r="282" spans="1:15" ht="18" customHeight="1" x14ac:dyDescent="0.15">
      <c r="A282" s="253"/>
      <c r="H282" s="260"/>
      <c r="I282" s="258"/>
      <c r="J282" s="253"/>
      <c r="K282" s="253"/>
      <c r="L282" s="253"/>
      <c r="M282" s="253"/>
      <c r="N282" s="253"/>
      <c r="O282" s="253"/>
    </row>
    <row r="283" spans="1:15" ht="18" customHeight="1" x14ac:dyDescent="0.15">
      <c r="A283" s="253"/>
      <c r="H283" s="260"/>
      <c r="I283" s="258"/>
      <c r="J283" s="253"/>
      <c r="K283" s="253"/>
      <c r="L283" s="253"/>
      <c r="M283" s="253"/>
      <c r="N283" s="253"/>
      <c r="O283" s="253"/>
    </row>
    <row r="284" spans="1:15" ht="18" customHeight="1" x14ac:dyDescent="0.15">
      <c r="A284" s="253"/>
      <c r="H284" s="260"/>
      <c r="I284" s="258"/>
      <c r="J284" s="253"/>
      <c r="K284" s="253"/>
      <c r="L284" s="253"/>
      <c r="M284" s="253"/>
      <c r="N284" s="253"/>
      <c r="O284" s="253"/>
    </row>
    <row r="285" spans="1:15" ht="18" customHeight="1" x14ac:dyDescent="0.15">
      <c r="A285" s="253"/>
      <c r="H285" s="260"/>
      <c r="I285" s="258"/>
      <c r="J285" s="253"/>
      <c r="K285" s="253"/>
      <c r="L285" s="253"/>
      <c r="M285" s="253"/>
      <c r="N285" s="253"/>
      <c r="O285" s="253"/>
    </row>
    <row r="286" spans="1:15" ht="18" customHeight="1" x14ac:dyDescent="0.15">
      <c r="A286" s="253"/>
      <c r="H286" s="260"/>
      <c r="I286" s="258"/>
      <c r="J286" s="253"/>
      <c r="K286" s="253"/>
      <c r="L286" s="253"/>
      <c r="M286" s="253"/>
      <c r="N286" s="253"/>
      <c r="O286" s="253"/>
    </row>
    <row r="287" spans="1:15" ht="18" customHeight="1" x14ac:dyDescent="0.15">
      <c r="A287" s="253"/>
      <c r="H287" s="260"/>
      <c r="I287" s="258"/>
      <c r="J287" s="253"/>
      <c r="K287" s="253"/>
      <c r="L287" s="253"/>
      <c r="M287" s="253"/>
      <c r="N287" s="253"/>
      <c r="O287" s="253"/>
    </row>
    <row r="288" spans="1:15" ht="18" customHeight="1" x14ac:dyDescent="0.15">
      <c r="A288" s="253"/>
      <c r="H288" s="260"/>
      <c r="I288" s="258"/>
      <c r="J288" s="253"/>
      <c r="K288" s="253"/>
      <c r="L288" s="253"/>
      <c r="M288" s="253"/>
      <c r="N288" s="253"/>
      <c r="O288" s="253"/>
    </row>
    <row r="289" spans="1:15" ht="18" customHeight="1" x14ac:dyDescent="0.15">
      <c r="A289" s="253"/>
      <c r="H289" s="260"/>
      <c r="I289" s="258"/>
      <c r="J289" s="253"/>
      <c r="K289" s="253"/>
      <c r="L289" s="253"/>
      <c r="M289" s="253"/>
      <c r="N289" s="253"/>
      <c r="O289" s="253"/>
    </row>
    <row r="290" spans="1:15" ht="18" customHeight="1" x14ac:dyDescent="0.15">
      <c r="A290" s="253"/>
      <c r="H290" s="260"/>
      <c r="I290" s="258"/>
      <c r="J290" s="253"/>
      <c r="K290" s="253"/>
      <c r="L290" s="253"/>
      <c r="M290" s="253"/>
      <c r="N290" s="253"/>
      <c r="O290" s="253"/>
    </row>
    <row r="291" spans="1:15" ht="18" customHeight="1" x14ac:dyDescent="0.15">
      <c r="H291" s="260"/>
      <c r="I291" s="258"/>
    </row>
  </sheetData>
  <mergeCells count="9">
    <mergeCell ref="M2:M3"/>
    <mergeCell ref="N2:N3"/>
    <mergeCell ref="O2:O3"/>
    <mergeCell ref="B2:G3"/>
    <mergeCell ref="H2:H3"/>
    <mergeCell ref="I2:I3"/>
    <mergeCell ref="J2:J3"/>
    <mergeCell ref="K2:K3"/>
    <mergeCell ref="L2:L3"/>
  </mergeCells>
  <phoneticPr fontId="5"/>
  <pageMargins left="0.39370078740157483" right="0.39370078740157483" top="0.78740157480314965" bottom="0.59055118110236227" header="0.31496062992125984" footer="0.31496062992125984"/>
  <pageSetup paperSize="9" scale="79" orientation="landscape" r:id="rId1"/>
  <headerFooter>
    <oddFooter>湯梨浜町</oddFooter>
    <evenFooter>湯梨浜町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view="pageBreakPreview" zoomScaleNormal="100" zoomScaleSheetLayoutView="100" workbookViewId="0">
      <selection activeCell="A5" sqref="A5:R5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 x14ac:dyDescent="0.15">
      <c r="A1" s="264" t="s">
        <v>13</v>
      </c>
      <c r="B1" s="265"/>
      <c r="C1" s="265"/>
      <c r="D1" s="265"/>
      <c r="E1" s="265"/>
    </row>
    <row r="2" spans="1:19" ht="24.75" customHeight="1" x14ac:dyDescent="0.15">
      <c r="A2" s="266" t="s">
        <v>14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ht="19.5" customHeight="1" x14ac:dyDescent="0.15">
      <c r="A3" s="264" t="s">
        <v>15</v>
      </c>
      <c r="B3" s="265"/>
      <c r="C3" s="265"/>
      <c r="D3" s="265"/>
      <c r="E3" s="265"/>
      <c r="F3" s="265"/>
      <c r="G3" s="265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267" t="s">
        <v>164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19" ht="16.5" customHeight="1" x14ac:dyDescent="0.15">
      <c r="A5" s="264" t="s">
        <v>16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</row>
    <row r="6" spans="1:19" ht="1.5" customHeight="1" x14ac:dyDescent="0.15"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</row>
    <row r="7" spans="1:19" ht="20.25" customHeight="1" x14ac:dyDescent="0.15">
      <c r="A7" s="3"/>
      <c r="B7" s="4" t="s">
        <v>17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 t="s">
        <v>18</v>
      </c>
      <c r="R7" s="6"/>
      <c r="S7" s="3"/>
    </row>
    <row r="8" spans="1:19" ht="37.5" customHeight="1" x14ac:dyDescent="0.15">
      <c r="A8" s="3"/>
      <c r="B8" s="270" t="s">
        <v>19</v>
      </c>
      <c r="C8" s="270"/>
      <c r="D8" s="278" t="s">
        <v>20</v>
      </c>
      <c r="E8" s="269"/>
      <c r="F8" s="278" t="s">
        <v>21</v>
      </c>
      <c r="G8" s="269"/>
      <c r="H8" s="278" t="s">
        <v>22</v>
      </c>
      <c r="I8" s="269"/>
      <c r="J8" s="278" t="s">
        <v>23</v>
      </c>
      <c r="K8" s="269"/>
      <c r="L8" s="278" t="s">
        <v>24</v>
      </c>
      <c r="M8" s="269"/>
      <c r="N8" s="269" t="s">
        <v>25</v>
      </c>
      <c r="O8" s="270"/>
      <c r="P8" s="271" t="s">
        <v>26</v>
      </c>
      <c r="Q8" s="272"/>
      <c r="R8" s="8"/>
      <c r="S8" s="3"/>
    </row>
    <row r="9" spans="1:19" ht="14.1" customHeight="1" x14ac:dyDescent="0.15">
      <c r="A9" s="3"/>
      <c r="B9" s="273" t="s">
        <v>27</v>
      </c>
      <c r="C9" s="273"/>
      <c r="D9" s="274">
        <f>SUM(D10:E18)</f>
        <v>0</v>
      </c>
      <c r="E9" s="275"/>
      <c r="F9" s="274">
        <f>SUM(F10:G18)</f>
        <v>0</v>
      </c>
      <c r="G9" s="275"/>
      <c r="H9" s="274">
        <f>SUM(H10:I18)</f>
        <v>0</v>
      </c>
      <c r="I9" s="275"/>
      <c r="J9" s="274">
        <f>SUM(J10:K18)</f>
        <v>0</v>
      </c>
      <c r="K9" s="275"/>
      <c r="L9" s="274">
        <f>SUM(L10:M18)</f>
        <v>0</v>
      </c>
      <c r="M9" s="275"/>
      <c r="N9" s="275">
        <f>SUM(N10:O18)</f>
        <v>0</v>
      </c>
      <c r="O9" s="276"/>
      <c r="P9" s="277">
        <f>SUM(P10:Q18)</f>
        <v>0</v>
      </c>
      <c r="Q9" s="277"/>
      <c r="R9" s="169"/>
      <c r="S9" s="3"/>
    </row>
    <row r="10" spans="1:19" ht="14.1" customHeight="1" x14ac:dyDescent="0.15">
      <c r="A10" s="3"/>
      <c r="B10" s="273" t="s">
        <v>28</v>
      </c>
      <c r="C10" s="273"/>
      <c r="D10" s="274"/>
      <c r="E10" s="275"/>
      <c r="F10" s="274"/>
      <c r="G10" s="275"/>
      <c r="H10" s="274"/>
      <c r="I10" s="275"/>
      <c r="J10" s="274">
        <f>D10+F10-H10</f>
        <v>0</v>
      </c>
      <c r="K10" s="275"/>
      <c r="L10" s="274"/>
      <c r="M10" s="275"/>
      <c r="N10" s="275"/>
      <c r="O10" s="276"/>
      <c r="P10" s="277">
        <f>J10-L10</f>
        <v>0</v>
      </c>
      <c r="Q10" s="277"/>
      <c r="R10" s="169"/>
      <c r="S10" s="3"/>
    </row>
    <row r="11" spans="1:19" ht="14.1" customHeight="1" x14ac:dyDescent="0.15">
      <c r="A11" s="3"/>
      <c r="B11" s="279" t="s">
        <v>29</v>
      </c>
      <c r="C11" s="279"/>
      <c r="D11" s="280"/>
      <c r="E11" s="281"/>
      <c r="F11" s="280"/>
      <c r="G11" s="281"/>
      <c r="H11" s="280"/>
      <c r="I11" s="281"/>
      <c r="J11" s="280">
        <f>D11+F11-H11</f>
        <v>0</v>
      </c>
      <c r="K11" s="281"/>
      <c r="L11" s="274"/>
      <c r="M11" s="275"/>
      <c r="N11" s="275"/>
      <c r="O11" s="276"/>
      <c r="P11" s="277">
        <f t="shared" ref="P11:P25" si="0">J11-L11</f>
        <v>0</v>
      </c>
      <c r="Q11" s="277"/>
      <c r="R11" s="169"/>
      <c r="S11" s="3"/>
    </row>
    <row r="12" spans="1:19" ht="14.1" customHeight="1" x14ac:dyDescent="0.15">
      <c r="A12" s="3"/>
      <c r="B12" s="279" t="s">
        <v>30</v>
      </c>
      <c r="C12" s="279"/>
      <c r="D12" s="280"/>
      <c r="E12" s="281"/>
      <c r="F12" s="280"/>
      <c r="G12" s="281"/>
      <c r="H12" s="280"/>
      <c r="I12" s="281"/>
      <c r="J12" s="280">
        <f>D12+F12-H12</f>
        <v>0</v>
      </c>
      <c r="K12" s="281"/>
      <c r="L12" s="274"/>
      <c r="M12" s="275"/>
      <c r="N12" s="275"/>
      <c r="O12" s="276"/>
      <c r="P12" s="277">
        <f t="shared" si="0"/>
        <v>0</v>
      </c>
      <c r="Q12" s="277"/>
      <c r="R12" s="169"/>
      <c r="S12" s="3"/>
    </row>
    <row r="13" spans="1:19" ht="14.1" customHeight="1" x14ac:dyDescent="0.15">
      <c r="A13" s="3"/>
      <c r="B13" s="273" t="s">
        <v>31</v>
      </c>
      <c r="C13" s="273"/>
      <c r="D13" s="274"/>
      <c r="E13" s="275"/>
      <c r="F13" s="274"/>
      <c r="G13" s="275"/>
      <c r="H13" s="274"/>
      <c r="I13" s="275"/>
      <c r="J13" s="274">
        <f>D13+F13-H13</f>
        <v>0</v>
      </c>
      <c r="K13" s="275"/>
      <c r="L13" s="274"/>
      <c r="M13" s="275"/>
      <c r="N13" s="275"/>
      <c r="O13" s="276"/>
      <c r="P13" s="277">
        <f t="shared" si="0"/>
        <v>0</v>
      </c>
      <c r="Q13" s="277"/>
      <c r="R13" s="169"/>
      <c r="S13" s="3"/>
    </row>
    <row r="14" spans="1:19" ht="14.1" customHeight="1" x14ac:dyDescent="0.15">
      <c r="A14" s="3"/>
      <c r="B14" s="283" t="s">
        <v>32</v>
      </c>
      <c r="C14" s="283"/>
      <c r="D14" s="280"/>
      <c r="E14" s="281"/>
      <c r="F14" s="280"/>
      <c r="G14" s="281"/>
      <c r="H14" s="280"/>
      <c r="I14" s="281"/>
      <c r="J14" s="280">
        <f>D14+F14-H14</f>
        <v>0</v>
      </c>
      <c r="K14" s="281"/>
      <c r="L14" s="274"/>
      <c r="M14" s="275"/>
      <c r="N14" s="275"/>
      <c r="O14" s="276"/>
      <c r="P14" s="277">
        <f t="shared" si="0"/>
        <v>0</v>
      </c>
      <c r="Q14" s="277"/>
      <c r="R14" s="169"/>
      <c r="S14" s="3"/>
    </row>
    <row r="15" spans="1:19" ht="14.1" customHeight="1" x14ac:dyDescent="0.15">
      <c r="A15" s="3"/>
      <c r="B15" s="282" t="s">
        <v>33</v>
      </c>
      <c r="C15" s="282"/>
      <c r="D15" s="274"/>
      <c r="E15" s="275"/>
      <c r="F15" s="274"/>
      <c r="G15" s="275"/>
      <c r="H15" s="274"/>
      <c r="I15" s="275"/>
      <c r="J15" s="274">
        <f t="shared" ref="J15:J25" si="1">D15+F15-H15</f>
        <v>0</v>
      </c>
      <c r="K15" s="275"/>
      <c r="L15" s="274"/>
      <c r="M15" s="275"/>
      <c r="N15" s="275"/>
      <c r="O15" s="276"/>
      <c r="P15" s="277">
        <f t="shared" si="0"/>
        <v>0</v>
      </c>
      <c r="Q15" s="277"/>
      <c r="R15" s="169"/>
      <c r="S15" s="3"/>
    </row>
    <row r="16" spans="1:19" ht="14.1" customHeight="1" x14ac:dyDescent="0.15">
      <c r="A16" s="3"/>
      <c r="B16" s="283" t="s">
        <v>34</v>
      </c>
      <c r="C16" s="283"/>
      <c r="D16" s="280"/>
      <c r="E16" s="281"/>
      <c r="F16" s="280"/>
      <c r="G16" s="281"/>
      <c r="H16" s="280"/>
      <c r="I16" s="281"/>
      <c r="J16" s="280">
        <f t="shared" si="1"/>
        <v>0</v>
      </c>
      <c r="K16" s="281"/>
      <c r="L16" s="274"/>
      <c r="M16" s="275"/>
      <c r="N16" s="275"/>
      <c r="O16" s="276"/>
      <c r="P16" s="277">
        <f t="shared" si="0"/>
        <v>0</v>
      </c>
      <c r="Q16" s="277"/>
      <c r="R16" s="169"/>
      <c r="S16" s="3"/>
    </row>
    <row r="17" spans="1:19" ht="14.1" customHeight="1" x14ac:dyDescent="0.15">
      <c r="A17" s="3"/>
      <c r="B17" s="279" t="s">
        <v>35</v>
      </c>
      <c r="C17" s="279"/>
      <c r="D17" s="280"/>
      <c r="E17" s="281"/>
      <c r="F17" s="280"/>
      <c r="G17" s="281"/>
      <c r="H17" s="280"/>
      <c r="I17" s="281"/>
      <c r="J17" s="280">
        <f t="shared" si="1"/>
        <v>0</v>
      </c>
      <c r="K17" s="281"/>
      <c r="L17" s="274"/>
      <c r="M17" s="275"/>
      <c r="N17" s="275"/>
      <c r="O17" s="276"/>
      <c r="P17" s="277">
        <f t="shared" si="0"/>
        <v>0</v>
      </c>
      <c r="Q17" s="277"/>
      <c r="R17" s="169"/>
      <c r="S17" s="3"/>
    </row>
    <row r="18" spans="1:19" ht="14.1" customHeight="1" x14ac:dyDescent="0.15">
      <c r="A18" s="3"/>
      <c r="B18" s="279" t="s">
        <v>36</v>
      </c>
      <c r="C18" s="279"/>
      <c r="D18" s="280"/>
      <c r="E18" s="281"/>
      <c r="F18" s="280"/>
      <c r="G18" s="281"/>
      <c r="H18" s="280"/>
      <c r="I18" s="281"/>
      <c r="J18" s="280">
        <f t="shared" si="1"/>
        <v>0</v>
      </c>
      <c r="K18" s="281"/>
      <c r="L18" s="274"/>
      <c r="M18" s="275"/>
      <c r="N18" s="275"/>
      <c r="O18" s="276"/>
      <c r="P18" s="277">
        <f t="shared" si="0"/>
        <v>0</v>
      </c>
      <c r="Q18" s="277"/>
      <c r="R18" s="169"/>
      <c r="S18" s="3"/>
    </row>
    <row r="19" spans="1:19" ht="14.1" customHeight="1" x14ac:dyDescent="0.15">
      <c r="A19" s="3"/>
      <c r="B19" s="284" t="s">
        <v>37</v>
      </c>
      <c r="C19" s="284"/>
      <c r="D19" s="280">
        <f>SUM(D20:E24)</f>
        <v>0</v>
      </c>
      <c r="E19" s="281"/>
      <c r="F19" s="280">
        <f>SUM(F20:G24)</f>
        <v>0</v>
      </c>
      <c r="G19" s="281"/>
      <c r="H19" s="280">
        <f>SUM(H20:I24)</f>
        <v>0</v>
      </c>
      <c r="I19" s="281"/>
      <c r="J19" s="280">
        <f>SUM(J20:K24)</f>
        <v>0</v>
      </c>
      <c r="K19" s="281"/>
      <c r="L19" s="274">
        <f>SUM(L20:M24)</f>
        <v>0</v>
      </c>
      <c r="M19" s="275"/>
      <c r="N19" s="275">
        <f>SUM(N20:O24)</f>
        <v>0</v>
      </c>
      <c r="O19" s="276"/>
      <c r="P19" s="277">
        <f>SUM(P20:Q24)</f>
        <v>0</v>
      </c>
      <c r="Q19" s="277"/>
      <c r="R19" s="169"/>
      <c r="S19" s="3"/>
    </row>
    <row r="20" spans="1:19" ht="14.1" customHeight="1" x14ac:dyDescent="0.15">
      <c r="A20" s="3"/>
      <c r="B20" s="273" t="s">
        <v>38</v>
      </c>
      <c r="C20" s="273"/>
      <c r="D20" s="274"/>
      <c r="E20" s="275"/>
      <c r="F20" s="274"/>
      <c r="G20" s="275"/>
      <c r="H20" s="274"/>
      <c r="I20" s="275"/>
      <c r="J20" s="274">
        <f t="shared" si="1"/>
        <v>0</v>
      </c>
      <c r="K20" s="275"/>
      <c r="L20" s="274"/>
      <c r="M20" s="275"/>
      <c r="N20" s="275"/>
      <c r="O20" s="276"/>
      <c r="P20" s="277">
        <f t="shared" si="0"/>
        <v>0</v>
      </c>
      <c r="Q20" s="277"/>
      <c r="R20" s="169"/>
      <c r="S20" s="3"/>
    </row>
    <row r="21" spans="1:19" ht="14.1" customHeight="1" x14ac:dyDescent="0.15">
      <c r="A21" s="3"/>
      <c r="B21" s="285" t="s">
        <v>39</v>
      </c>
      <c r="C21" s="285"/>
      <c r="D21" s="286"/>
      <c r="E21" s="287"/>
      <c r="F21" s="286"/>
      <c r="G21" s="287"/>
      <c r="H21" s="286"/>
      <c r="I21" s="287"/>
      <c r="J21" s="286">
        <f t="shared" si="1"/>
        <v>0</v>
      </c>
      <c r="K21" s="287"/>
      <c r="L21" s="274"/>
      <c r="M21" s="275"/>
      <c r="N21" s="275"/>
      <c r="O21" s="276"/>
      <c r="P21" s="277">
        <f t="shared" si="0"/>
        <v>0</v>
      </c>
      <c r="Q21" s="277"/>
      <c r="R21" s="169"/>
      <c r="S21" s="3"/>
    </row>
    <row r="22" spans="1:19" ht="14.1" customHeight="1" x14ac:dyDescent="0.15">
      <c r="A22" s="3"/>
      <c r="B22" s="288" t="s">
        <v>31</v>
      </c>
      <c r="C22" s="288"/>
      <c r="D22" s="286"/>
      <c r="E22" s="287"/>
      <c r="F22" s="286"/>
      <c r="G22" s="287"/>
      <c r="H22" s="286"/>
      <c r="I22" s="287"/>
      <c r="J22" s="286">
        <f t="shared" si="1"/>
        <v>0</v>
      </c>
      <c r="K22" s="287"/>
      <c r="L22" s="274"/>
      <c r="M22" s="275"/>
      <c r="N22" s="275"/>
      <c r="O22" s="276"/>
      <c r="P22" s="277">
        <f t="shared" si="0"/>
        <v>0</v>
      </c>
      <c r="Q22" s="277"/>
      <c r="R22" s="169"/>
      <c r="S22" s="3"/>
    </row>
    <row r="23" spans="1:19" ht="14.1" customHeight="1" x14ac:dyDescent="0.15">
      <c r="A23" s="3"/>
      <c r="B23" s="288" t="s">
        <v>35</v>
      </c>
      <c r="C23" s="288"/>
      <c r="D23" s="286"/>
      <c r="E23" s="287"/>
      <c r="F23" s="286"/>
      <c r="G23" s="287"/>
      <c r="H23" s="286"/>
      <c r="I23" s="287"/>
      <c r="J23" s="286">
        <f t="shared" si="1"/>
        <v>0</v>
      </c>
      <c r="K23" s="287"/>
      <c r="L23" s="274"/>
      <c r="M23" s="275"/>
      <c r="N23" s="275"/>
      <c r="O23" s="276"/>
      <c r="P23" s="277">
        <f t="shared" si="0"/>
        <v>0</v>
      </c>
      <c r="Q23" s="277"/>
      <c r="R23" s="169"/>
      <c r="S23" s="3"/>
    </row>
    <row r="24" spans="1:19" ht="14.1" customHeight="1" x14ac:dyDescent="0.15">
      <c r="A24" s="3"/>
      <c r="B24" s="285" t="s">
        <v>36</v>
      </c>
      <c r="C24" s="285"/>
      <c r="D24" s="286"/>
      <c r="E24" s="287"/>
      <c r="F24" s="286"/>
      <c r="G24" s="287"/>
      <c r="H24" s="286"/>
      <c r="I24" s="287"/>
      <c r="J24" s="286">
        <f t="shared" si="1"/>
        <v>0</v>
      </c>
      <c r="K24" s="287"/>
      <c r="L24" s="274"/>
      <c r="M24" s="275"/>
      <c r="N24" s="275"/>
      <c r="O24" s="276"/>
      <c r="P24" s="277">
        <f t="shared" si="0"/>
        <v>0</v>
      </c>
      <c r="Q24" s="277"/>
      <c r="R24" s="169"/>
      <c r="S24" s="3"/>
    </row>
    <row r="25" spans="1:19" ht="14.1" customHeight="1" x14ac:dyDescent="0.15">
      <c r="A25" s="3"/>
      <c r="B25" s="288" t="s">
        <v>40</v>
      </c>
      <c r="C25" s="288"/>
      <c r="D25" s="286"/>
      <c r="E25" s="287"/>
      <c r="F25" s="286"/>
      <c r="G25" s="287"/>
      <c r="H25" s="286"/>
      <c r="I25" s="287"/>
      <c r="J25" s="286">
        <f t="shared" si="1"/>
        <v>0</v>
      </c>
      <c r="K25" s="287"/>
      <c r="L25" s="274"/>
      <c r="M25" s="275"/>
      <c r="N25" s="275"/>
      <c r="O25" s="276"/>
      <c r="P25" s="277">
        <f t="shared" si="0"/>
        <v>0</v>
      </c>
      <c r="Q25" s="277"/>
      <c r="R25" s="169"/>
      <c r="S25" s="3"/>
    </row>
    <row r="26" spans="1:19" ht="14.1" customHeight="1" x14ac:dyDescent="0.15">
      <c r="A26" s="3"/>
      <c r="B26" s="290" t="s">
        <v>10</v>
      </c>
      <c r="C26" s="291"/>
      <c r="D26" s="280">
        <f>D9+D19+D25</f>
        <v>0</v>
      </c>
      <c r="E26" s="281"/>
      <c r="F26" s="280">
        <f>F9+F19+F25</f>
        <v>0</v>
      </c>
      <c r="G26" s="281"/>
      <c r="H26" s="280">
        <f>H9+H19+H25</f>
        <v>0</v>
      </c>
      <c r="I26" s="281"/>
      <c r="J26" s="280">
        <f>J9+J19+J25</f>
        <v>0</v>
      </c>
      <c r="K26" s="281"/>
      <c r="L26" s="274">
        <f>L9+L19+L25</f>
        <v>0</v>
      </c>
      <c r="M26" s="275"/>
      <c r="N26" s="275">
        <f>N9+N19+N25</f>
        <v>0</v>
      </c>
      <c r="O26" s="276"/>
      <c r="P26" s="277">
        <f>P9+P19+P25</f>
        <v>0</v>
      </c>
      <c r="Q26" s="277"/>
      <c r="R26" s="169"/>
      <c r="S26" s="3"/>
    </row>
    <row r="27" spans="1:19" ht="8.4499999999999993" customHeight="1" x14ac:dyDescent="0.15">
      <c r="A27" s="3"/>
      <c r="B27" s="9"/>
      <c r="C27" s="10"/>
      <c r="D27" s="170"/>
      <c r="E27" s="170"/>
      <c r="F27" s="170"/>
      <c r="G27" s="170"/>
      <c r="H27" s="170"/>
      <c r="I27" s="170"/>
      <c r="J27" s="170"/>
      <c r="K27" s="170"/>
      <c r="L27" s="171"/>
      <c r="M27" s="171"/>
      <c r="N27" s="171"/>
      <c r="O27" s="171"/>
      <c r="P27" s="172"/>
      <c r="Q27" s="172"/>
      <c r="R27" s="172"/>
      <c r="S27" s="3"/>
    </row>
    <row r="28" spans="1:19" ht="20.25" customHeight="1" x14ac:dyDescent="0.15">
      <c r="A28" s="3"/>
      <c r="B28" s="12" t="s">
        <v>165</v>
      </c>
      <c r="C28" s="1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4"/>
      <c r="P28" s="174"/>
      <c r="Q28" s="174"/>
      <c r="R28" s="175" t="s">
        <v>18</v>
      </c>
      <c r="S28" s="3"/>
    </row>
    <row r="29" spans="1:19" ht="12.95" customHeight="1" x14ac:dyDescent="0.15">
      <c r="A29" s="3"/>
      <c r="B29" s="270" t="s">
        <v>19</v>
      </c>
      <c r="C29" s="270"/>
      <c r="D29" s="289" t="s">
        <v>41</v>
      </c>
      <c r="E29" s="289"/>
      <c r="F29" s="289" t="s">
        <v>42</v>
      </c>
      <c r="G29" s="289"/>
      <c r="H29" s="289" t="s">
        <v>43</v>
      </c>
      <c r="I29" s="289"/>
      <c r="J29" s="289" t="s">
        <v>44</v>
      </c>
      <c r="K29" s="289"/>
      <c r="L29" s="289" t="s">
        <v>45</v>
      </c>
      <c r="M29" s="289"/>
      <c r="N29" s="289" t="s">
        <v>46</v>
      </c>
      <c r="O29" s="289"/>
      <c r="P29" s="289" t="s">
        <v>47</v>
      </c>
      <c r="Q29" s="289"/>
      <c r="R29" s="289" t="s">
        <v>48</v>
      </c>
      <c r="S29" s="3"/>
    </row>
    <row r="30" spans="1:19" ht="12.95" customHeight="1" x14ac:dyDescent="0.15">
      <c r="A30" s="3"/>
      <c r="B30" s="270"/>
      <c r="C30" s="270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3"/>
    </row>
    <row r="31" spans="1:19" ht="14.1" customHeight="1" x14ac:dyDescent="0.15">
      <c r="A31" s="3"/>
      <c r="B31" s="292" t="s">
        <v>27</v>
      </c>
      <c r="C31" s="293"/>
      <c r="D31" s="294">
        <f>SUM(D32:E40)</f>
        <v>0</v>
      </c>
      <c r="E31" s="295"/>
      <c r="F31" s="294">
        <f>SUM(F32:G40)</f>
        <v>0</v>
      </c>
      <c r="G31" s="295"/>
      <c r="H31" s="294">
        <f>SUM(H32:I40)</f>
        <v>0</v>
      </c>
      <c r="I31" s="295"/>
      <c r="J31" s="294">
        <f>SUM(J32:K40)</f>
        <v>0</v>
      </c>
      <c r="K31" s="295"/>
      <c r="L31" s="294">
        <f>SUM(L32:M40)</f>
        <v>0</v>
      </c>
      <c r="M31" s="295"/>
      <c r="N31" s="294">
        <f>SUM(N32:O40)</f>
        <v>0</v>
      </c>
      <c r="O31" s="295"/>
      <c r="P31" s="294">
        <f>SUM(P32:Q40)</f>
        <v>0</v>
      </c>
      <c r="Q31" s="295"/>
      <c r="R31" s="111">
        <f>SUM(R32:S40)</f>
        <v>0</v>
      </c>
      <c r="S31" s="3"/>
    </row>
    <row r="32" spans="1:19" ht="14.1" customHeight="1" x14ac:dyDescent="0.15">
      <c r="A32" s="3"/>
      <c r="B32" s="279" t="s">
        <v>38</v>
      </c>
      <c r="C32" s="279"/>
      <c r="D32" s="296"/>
      <c r="E32" s="297"/>
      <c r="F32" s="296"/>
      <c r="G32" s="297"/>
      <c r="H32" s="296"/>
      <c r="I32" s="297"/>
      <c r="J32" s="296"/>
      <c r="K32" s="297"/>
      <c r="L32" s="296"/>
      <c r="M32" s="297"/>
      <c r="N32" s="296"/>
      <c r="O32" s="297"/>
      <c r="P32" s="296"/>
      <c r="Q32" s="297"/>
      <c r="R32" s="89"/>
      <c r="S32" s="3"/>
    </row>
    <row r="33" spans="1:19" ht="14.1" customHeight="1" x14ac:dyDescent="0.15">
      <c r="A33" s="3"/>
      <c r="B33" s="279" t="s">
        <v>29</v>
      </c>
      <c r="C33" s="279"/>
      <c r="D33" s="296"/>
      <c r="E33" s="297"/>
      <c r="F33" s="296"/>
      <c r="G33" s="297"/>
      <c r="H33" s="296"/>
      <c r="I33" s="297"/>
      <c r="J33" s="296"/>
      <c r="K33" s="297"/>
      <c r="L33" s="296"/>
      <c r="M33" s="297"/>
      <c r="N33" s="296"/>
      <c r="O33" s="297"/>
      <c r="P33" s="296"/>
      <c r="Q33" s="297"/>
      <c r="R33" s="89"/>
      <c r="S33" s="3"/>
    </row>
    <row r="34" spans="1:19" ht="14.1" customHeight="1" x14ac:dyDescent="0.15">
      <c r="A34" s="3"/>
      <c r="B34" s="273" t="s">
        <v>30</v>
      </c>
      <c r="C34" s="273"/>
      <c r="D34" s="296"/>
      <c r="E34" s="297"/>
      <c r="F34" s="296"/>
      <c r="G34" s="297"/>
      <c r="H34" s="296"/>
      <c r="I34" s="297"/>
      <c r="J34" s="296"/>
      <c r="K34" s="297"/>
      <c r="L34" s="296"/>
      <c r="M34" s="297"/>
      <c r="N34" s="296"/>
      <c r="O34" s="297"/>
      <c r="P34" s="296"/>
      <c r="Q34" s="297"/>
      <c r="R34" s="89"/>
      <c r="S34" s="3"/>
    </row>
    <row r="35" spans="1:19" ht="14.1" customHeight="1" x14ac:dyDescent="0.15">
      <c r="A35" s="3"/>
      <c r="B35" s="279" t="s">
        <v>31</v>
      </c>
      <c r="C35" s="279"/>
      <c r="D35" s="296"/>
      <c r="E35" s="297"/>
      <c r="F35" s="296"/>
      <c r="G35" s="297"/>
      <c r="H35" s="296"/>
      <c r="I35" s="297"/>
      <c r="J35" s="296"/>
      <c r="K35" s="297"/>
      <c r="L35" s="296"/>
      <c r="M35" s="297"/>
      <c r="N35" s="296"/>
      <c r="O35" s="297"/>
      <c r="P35" s="296"/>
      <c r="Q35" s="297"/>
      <c r="R35" s="89"/>
      <c r="S35" s="3"/>
    </row>
    <row r="36" spans="1:19" ht="14.1" customHeight="1" x14ac:dyDescent="0.15">
      <c r="A36" s="3"/>
      <c r="B36" s="283" t="s">
        <v>32</v>
      </c>
      <c r="C36" s="283"/>
      <c r="D36" s="296"/>
      <c r="E36" s="297"/>
      <c r="F36" s="296"/>
      <c r="G36" s="297"/>
      <c r="H36" s="296"/>
      <c r="I36" s="297"/>
      <c r="J36" s="296"/>
      <c r="K36" s="297"/>
      <c r="L36" s="294"/>
      <c r="M36" s="300"/>
      <c r="N36" s="298"/>
      <c r="O36" s="298"/>
      <c r="P36" s="299"/>
      <c r="Q36" s="299"/>
      <c r="R36" s="112"/>
      <c r="S36" s="3"/>
    </row>
    <row r="37" spans="1:19" ht="14.1" customHeight="1" x14ac:dyDescent="0.15">
      <c r="A37" s="3"/>
      <c r="B37" s="282" t="s">
        <v>33</v>
      </c>
      <c r="C37" s="282"/>
      <c r="D37" s="294"/>
      <c r="E37" s="295"/>
      <c r="F37" s="294"/>
      <c r="G37" s="295"/>
      <c r="H37" s="294"/>
      <c r="I37" s="295"/>
      <c r="J37" s="294"/>
      <c r="K37" s="295"/>
      <c r="L37" s="294"/>
      <c r="M37" s="300"/>
      <c r="N37" s="298"/>
      <c r="O37" s="298"/>
      <c r="P37" s="299"/>
      <c r="Q37" s="299"/>
      <c r="R37" s="112"/>
      <c r="S37" s="3"/>
    </row>
    <row r="38" spans="1:19" ht="14.1" customHeight="1" x14ac:dyDescent="0.15">
      <c r="A38" s="3"/>
      <c r="B38" s="283" t="s">
        <v>34</v>
      </c>
      <c r="C38" s="283"/>
      <c r="D38" s="296"/>
      <c r="E38" s="297"/>
      <c r="F38" s="296"/>
      <c r="G38" s="297"/>
      <c r="H38" s="296"/>
      <c r="I38" s="297"/>
      <c r="J38" s="296"/>
      <c r="K38" s="297"/>
      <c r="L38" s="294"/>
      <c r="M38" s="300"/>
      <c r="N38" s="298"/>
      <c r="O38" s="298"/>
      <c r="P38" s="299"/>
      <c r="Q38" s="299"/>
      <c r="R38" s="112"/>
      <c r="S38" s="3"/>
    </row>
    <row r="39" spans="1:19" ht="14.1" customHeight="1" x14ac:dyDescent="0.15">
      <c r="A39" s="3"/>
      <c r="B39" s="279" t="s">
        <v>35</v>
      </c>
      <c r="C39" s="279"/>
      <c r="D39" s="296"/>
      <c r="E39" s="297"/>
      <c r="F39" s="296"/>
      <c r="G39" s="297"/>
      <c r="H39" s="296"/>
      <c r="I39" s="297"/>
      <c r="J39" s="296"/>
      <c r="K39" s="297"/>
      <c r="L39" s="296"/>
      <c r="M39" s="297"/>
      <c r="N39" s="296"/>
      <c r="O39" s="297"/>
      <c r="P39" s="296"/>
      <c r="Q39" s="297"/>
      <c r="R39" s="89"/>
      <c r="S39" s="3"/>
    </row>
    <row r="40" spans="1:19" ht="14.1" customHeight="1" x14ac:dyDescent="0.15">
      <c r="A40" s="3"/>
      <c r="B40" s="279" t="s">
        <v>36</v>
      </c>
      <c r="C40" s="279"/>
      <c r="D40" s="296"/>
      <c r="E40" s="297"/>
      <c r="F40" s="296"/>
      <c r="G40" s="297"/>
      <c r="H40" s="296"/>
      <c r="I40" s="297"/>
      <c r="J40" s="296"/>
      <c r="K40" s="297"/>
      <c r="L40" s="296"/>
      <c r="M40" s="297"/>
      <c r="N40" s="296"/>
      <c r="O40" s="297"/>
      <c r="P40" s="296"/>
      <c r="Q40" s="297"/>
      <c r="R40" s="89"/>
      <c r="S40" s="3"/>
    </row>
    <row r="41" spans="1:19" ht="14.1" customHeight="1" x14ac:dyDescent="0.15">
      <c r="A41" s="3"/>
      <c r="B41" s="301" t="s">
        <v>37</v>
      </c>
      <c r="C41" s="302"/>
      <c r="D41" s="280">
        <f>SUM(D42:E46)</f>
        <v>0</v>
      </c>
      <c r="E41" s="281"/>
      <c r="F41" s="280">
        <f>SUM(F42:G46)</f>
        <v>0</v>
      </c>
      <c r="G41" s="281"/>
      <c r="H41" s="280">
        <f>SUM(H42:I46)</f>
        <v>0</v>
      </c>
      <c r="I41" s="281"/>
      <c r="J41" s="280">
        <f>SUM(J42:K46)</f>
        <v>0</v>
      </c>
      <c r="K41" s="281"/>
      <c r="L41" s="274">
        <f>SUM(L42:M46)</f>
        <v>0</v>
      </c>
      <c r="M41" s="275"/>
      <c r="N41" s="275">
        <f>SUM(N42:O46)</f>
        <v>0</v>
      </c>
      <c r="O41" s="276"/>
      <c r="P41" s="277">
        <f>SUM(P42:Q46)</f>
        <v>0</v>
      </c>
      <c r="Q41" s="277"/>
      <c r="R41" s="89">
        <f>SUM(R42:S46)</f>
        <v>0</v>
      </c>
      <c r="S41" s="14"/>
    </row>
    <row r="42" spans="1:19" ht="14.1" customHeight="1" x14ac:dyDescent="0.15">
      <c r="A42" s="3"/>
      <c r="B42" s="279" t="s">
        <v>38</v>
      </c>
      <c r="C42" s="279"/>
      <c r="D42" s="296"/>
      <c r="E42" s="297"/>
      <c r="F42" s="296"/>
      <c r="G42" s="297"/>
      <c r="H42" s="296"/>
      <c r="I42" s="297"/>
      <c r="J42" s="296"/>
      <c r="K42" s="297"/>
      <c r="L42" s="296"/>
      <c r="M42" s="297"/>
      <c r="N42" s="296"/>
      <c r="O42" s="297"/>
      <c r="P42" s="296"/>
      <c r="Q42" s="297"/>
      <c r="R42" s="89"/>
      <c r="S42" s="3"/>
    </row>
    <row r="43" spans="1:19" ht="14.1" customHeight="1" x14ac:dyDescent="0.15">
      <c r="A43" s="3"/>
      <c r="B43" s="279" t="s">
        <v>39</v>
      </c>
      <c r="C43" s="279"/>
      <c r="D43" s="296"/>
      <c r="E43" s="297"/>
      <c r="F43" s="296"/>
      <c r="G43" s="297"/>
      <c r="H43" s="296"/>
      <c r="I43" s="297"/>
      <c r="J43" s="296"/>
      <c r="K43" s="297"/>
      <c r="L43" s="296"/>
      <c r="M43" s="297"/>
      <c r="N43" s="296"/>
      <c r="O43" s="297"/>
      <c r="P43" s="296"/>
      <c r="Q43" s="297"/>
      <c r="R43" s="89"/>
      <c r="S43" s="3"/>
    </row>
    <row r="44" spans="1:19" ht="14.1" customHeight="1" x14ac:dyDescent="0.15">
      <c r="A44" s="3"/>
      <c r="B44" s="273" t="s">
        <v>31</v>
      </c>
      <c r="C44" s="273"/>
      <c r="D44" s="296"/>
      <c r="E44" s="297"/>
      <c r="F44" s="296"/>
      <c r="G44" s="297"/>
      <c r="H44" s="296"/>
      <c r="I44" s="297"/>
      <c r="J44" s="296"/>
      <c r="K44" s="297"/>
      <c r="L44" s="296"/>
      <c r="M44" s="297"/>
      <c r="N44" s="296"/>
      <c r="O44" s="297"/>
      <c r="P44" s="296"/>
      <c r="Q44" s="297"/>
      <c r="R44" s="89"/>
      <c r="S44" s="3"/>
    </row>
    <row r="45" spans="1:19" ht="14.1" customHeight="1" x14ac:dyDescent="0.15">
      <c r="A45" s="3"/>
      <c r="B45" s="279" t="s">
        <v>35</v>
      </c>
      <c r="C45" s="279"/>
      <c r="D45" s="296"/>
      <c r="E45" s="297"/>
      <c r="F45" s="296"/>
      <c r="G45" s="297"/>
      <c r="H45" s="296"/>
      <c r="I45" s="297"/>
      <c r="J45" s="296"/>
      <c r="K45" s="297"/>
      <c r="L45" s="296"/>
      <c r="M45" s="297"/>
      <c r="N45" s="296"/>
      <c r="O45" s="297"/>
      <c r="P45" s="296"/>
      <c r="Q45" s="297"/>
      <c r="R45" s="89"/>
      <c r="S45" s="3"/>
    </row>
    <row r="46" spans="1:19" ht="14.1" customHeight="1" x14ac:dyDescent="0.15">
      <c r="A46" s="3"/>
      <c r="B46" s="273" t="s">
        <v>36</v>
      </c>
      <c r="C46" s="273"/>
      <c r="D46" s="296"/>
      <c r="E46" s="297"/>
      <c r="F46" s="296"/>
      <c r="G46" s="297"/>
      <c r="H46" s="296"/>
      <c r="I46" s="297"/>
      <c r="J46" s="296"/>
      <c r="K46" s="297"/>
      <c r="L46" s="296"/>
      <c r="M46" s="297"/>
      <c r="N46" s="296"/>
      <c r="O46" s="297"/>
      <c r="P46" s="296"/>
      <c r="Q46" s="297"/>
      <c r="R46" s="89"/>
      <c r="S46" s="3"/>
    </row>
    <row r="47" spans="1:19" ht="14.1" customHeight="1" x14ac:dyDescent="0.15">
      <c r="A47" s="3"/>
      <c r="B47" s="304" t="s">
        <v>40</v>
      </c>
      <c r="C47" s="305"/>
      <c r="D47" s="296"/>
      <c r="E47" s="297"/>
      <c r="F47" s="296"/>
      <c r="G47" s="297"/>
      <c r="H47" s="296"/>
      <c r="I47" s="297"/>
      <c r="J47" s="296"/>
      <c r="K47" s="297"/>
      <c r="L47" s="296"/>
      <c r="M47" s="297"/>
      <c r="N47" s="296"/>
      <c r="O47" s="297"/>
      <c r="P47" s="296"/>
      <c r="Q47" s="297"/>
      <c r="R47" s="89"/>
      <c r="S47" s="3"/>
    </row>
    <row r="48" spans="1:19" ht="13.5" customHeight="1" x14ac:dyDescent="0.15">
      <c r="A48" s="3"/>
      <c r="B48" s="303" t="s">
        <v>48</v>
      </c>
      <c r="C48" s="303"/>
      <c r="D48" s="296">
        <f>D31+D41+D47</f>
        <v>0</v>
      </c>
      <c r="E48" s="297"/>
      <c r="F48" s="296">
        <f>F31+F41+F47</f>
        <v>0</v>
      </c>
      <c r="G48" s="297"/>
      <c r="H48" s="296">
        <f>H31+H41+H47</f>
        <v>0</v>
      </c>
      <c r="I48" s="297"/>
      <c r="J48" s="296">
        <f>J31+J41+J47</f>
        <v>0</v>
      </c>
      <c r="K48" s="297"/>
      <c r="L48" s="296">
        <f>L31+L41+L47</f>
        <v>0</v>
      </c>
      <c r="M48" s="297"/>
      <c r="N48" s="296">
        <f>N31+N41+N47</f>
        <v>0</v>
      </c>
      <c r="O48" s="297"/>
      <c r="P48" s="296">
        <f>P31+P41+P47</f>
        <v>0</v>
      </c>
      <c r="Q48" s="297"/>
      <c r="R48" s="89">
        <f>R31+R41+R47</f>
        <v>0</v>
      </c>
      <c r="S48" s="3"/>
    </row>
    <row r="49" spans="1:20" ht="3" customHeight="1" x14ac:dyDescent="0.15">
      <c r="A49" s="3"/>
      <c r="B49" s="3"/>
      <c r="C49" s="3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3"/>
      <c r="T49" s="3"/>
    </row>
    <row r="50" spans="1:20" ht="4.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5"/>
      <c r="T50" s="3"/>
    </row>
  </sheetData>
  <mergeCells count="311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5"/>
  <printOptions horizontalCentered="1"/>
  <pageMargins left="0" right="0" top="0" bottom="0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topLeftCell="C1" zoomScale="80" zoomScaleNormal="80" zoomScaleSheetLayoutView="80" workbookViewId="0">
      <selection activeCell="E38" sqref="E38"/>
    </sheetView>
  </sheetViews>
  <sheetFormatPr defaultRowHeight="13.5" x14ac:dyDescent="0.15"/>
  <cols>
    <col min="1" max="1" width="21.375" customWidth="1"/>
    <col min="2" max="2" width="5.5" customWidth="1"/>
    <col min="3" max="3" width="42.7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50.1" customHeight="1" x14ac:dyDescent="0.15"/>
    <row r="2" spans="1:14" ht="34.5" customHeight="1" x14ac:dyDescent="0.15">
      <c r="B2" s="16"/>
      <c r="C2" s="17" t="s">
        <v>168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ht="20.100000000000001" customHeight="1" x14ac:dyDescent="0.15">
      <c r="B3" s="3"/>
      <c r="C3" s="177" t="s">
        <v>166</v>
      </c>
      <c r="D3" s="174"/>
      <c r="E3" s="174"/>
      <c r="F3" s="174"/>
      <c r="G3" s="174"/>
      <c r="H3" s="174"/>
      <c r="I3" s="174"/>
      <c r="J3" s="174"/>
      <c r="K3" s="174"/>
      <c r="L3" s="175" t="s">
        <v>202</v>
      </c>
      <c r="M3" s="174"/>
      <c r="N3" s="3"/>
    </row>
    <row r="4" spans="1:14" ht="50.1" customHeight="1" x14ac:dyDescent="0.15">
      <c r="A4" s="1"/>
      <c r="B4" s="18"/>
      <c r="C4" s="178" t="s">
        <v>50</v>
      </c>
      <c r="D4" s="179" t="s">
        <v>51</v>
      </c>
      <c r="E4" s="179" t="s">
        <v>52</v>
      </c>
      <c r="F4" s="179" t="s">
        <v>53</v>
      </c>
      <c r="G4" s="179" t="s">
        <v>54</v>
      </c>
      <c r="H4" s="179" t="s">
        <v>55</v>
      </c>
      <c r="I4" s="179" t="s">
        <v>56</v>
      </c>
      <c r="J4" s="179" t="s">
        <v>57</v>
      </c>
      <c r="K4" s="179" t="s">
        <v>58</v>
      </c>
      <c r="L4" s="179" t="s">
        <v>49</v>
      </c>
      <c r="M4" s="173"/>
      <c r="N4" s="18"/>
    </row>
    <row r="5" spans="1:14" ht="39.950000000000003" customHeight="1" x14ac:dyDescent="0.15">
      <c r="A5" s="1"/>
      <c r="B5" s="18"/>
      <c r="C5" s="97" t="s">
        <v>209</v>
      </c>
      <c r="D5" s="97">
        <v>24000000</v>
      </c>
      <c r="E5" s="97">
        <v>495098097</v>
      </c>
      <c r="F5" s="97">
        <v>83393946</v>
      </c>
      <c r="G5" s="97">
        <v>411704151</v>
      </c>
      <c r="H5" s="97">
        <v>67400000</v>
      </c>
      <c r="I5" s="209">
        <v>0.35608308605341249</v>
      </c>
      <c r="J5" s="97">
        <v>146600885</v>
      </c>
      <c r="K5" s="97">
        <v>0</v>
      </c>
      <c r="L5" s="97">
        <v>24000000</v>
      </c>
      <c r="M5" s="173"/>
      <c r="N5" s="18"/>
    </row>
    <row r="6" spans="1:14" ht="39.950000000000003" customHeight="1" x14ac:dyDescent="0.15">
      <c r="A6" s="1"/>
      <c r="B6" s="18"/>
      <c r="C6" s="97" t="s">
        <v>210</v>
      </c>
      <c r="D6" s="97">
        <v>3000000</v>
      </c>
      <c r="E6" s="97">
        <v>217670137</v>
      </c>
      <c r="F6" s="97">
        <v>153800000</v>
      </c>
      <c r="G6" s="97">
        <v>63870137</v>
      </c>
      <c r="H6" s="97">
        <v>3000000</v>
      </c>
      <c r="I6" s="209">
        <v>1</v>
      </c>
      <c r="J6" s="97">
        <v>63870137</v>
      </c>
      <c r="K6" s="97">
        <v>0</v>
      </c>
      <c r="L6" s="97">
        <v>3000000</v>
      </c>
      <c r="M6" s="173"/>
      <c r="N6" s="18"/>
    </row>
    <row r="7" spans="1:14" ht="39.950000000000003" customHeight="1" x14ac:dyDescent="0.15">
      <c r="A7" s="1"/>
      <c r="B7" s="18"/>
      <c r="C7" s="97" t="s">
        <v>211</v>
      </c>
      <c r="D7" s="97">
        <v>10000000</v>
      </c>
      <c r="E7" s="97">
        <v>22845103</v>
      </c>
      <c r="F7" s="97">
        <v>840460</v>
      </c>
      <c r="G7" s="97">
        <v>22004643</v>
      </c>
      <c r="H7" s="97">
        <v>10000000</v>
      </c>
      <c r="I7" s="209">
        <v>1</v>
      </c>
      <c r="J7" s="97">
        <v>22004643</v>
      </c>
      <c r="K7" s="97">
        <v>0</v>
      </c>
      <c r="L7" s="97">
        <v>10000000</v>
      </c>
      <c r="M7" s="173"/>
      <c r="N7" s="18"/>
    </row>
    <row r="8" spans="1:14" ht="39.950000000000003" customHeight="1" x14ac:dyDescent="0.15">
      <c r="A8" s="1"/>
      <c r="B8" s="18"/>
      <c r="C8" s="97" t="s">
        <v>212</v>
      </c>
      <c r="D8" s="97">
        <v>429900000</v>
      </c>
      <c r="E8" s="97">
        <v>2043675672</v>
      </c>
      <c r="F8" s="97">
        <v>287186971</v>
      </c>
      <c r="G8" s="97">
        <v>1756488701</v>
      </c>
      <c r="H8" s="97">
        <v>1055198243</v>
      </c>
      <c r="I8" s="209">
        <v>0.4074115957374656</v>
      </c>
      <c r="J8" s="97">
        <v>715613865</v>
      </c>
      <c r="K8" s="97">
        <v>0</v>
      </c>
      <c r="L8" s="97">
        <v>429900000</v>
      </c>
      <c r="M8" s="173"/>
      <c r="N8" s="18"/>
    </row>
    <row r="9" spans="1:14" ht="39.950000000000003" customHeight="1" x14ac:dyDescent="0.15">
      <c r="A9" s="1"/>
      <c r="B9" s="18"/>
      <c r="C9" s="176" t="s">
        <v>10</v>
      </c>
      <c r="D9" s="97">
        <f>SUM(D5:D8)</f>
        <v>466900000</v>
      </c>
      <c r="E9" s="97">
        <f t="shared" ref="E9:L9" si="0">SUM(E5:E8)</f>
        <v>2779289009</v>
      </c>
      <c r="F9" s="97">
        <f t="shared" si="0"/>
        <v>525221377</v>
      </c>
      <c r="G9" s="97">
        <f t="shared" si="0"/>
        <v>2254067632</v>
      </c>
      <c r="H9" s="97">
        <f t="shared" si="0"/>
        <v>1135598243</v>
      </c>
      <c r="I9" s="89" t="s">
        <v>213</v>
      </c>
      <c r="J9" s="97">
        <f t="shared" si="0"/>
        <v>948089530</v>
      </c>
      <c r="K9" s="97">
        <f t="shared" si="0"/>
        <v>0</v>
      </c>
      <c r="L9" s="97">
        <f t="shared" si="0"/>
        <v>466900000</v>
      </c>
      <c r="M9" s="173"/>
      <c r="N9" s="18"/>
    </row>
    <row r="10" spans="1:14" ht="12" customHeight="1" x14ac:dyDescent="0.15">
      <c r="A10" s="1"/>
      <c r="B10" s="18"/>
      <c r="C10" s="170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8"/>
    </row>
    <row r="11" spans="1:14" ht="20.100000000000001" customHeight="1" x14ac:dyDescent="0.15">
      <c r="B11" s="3"/>
      <c r="C11" s="177" t="s">
        <v>167</v>
      </c>
      <c r="D11" s="174"/>
      <c r="E11" s="174"/>
      <c r="F11" s="174"/>
      <c r="G11" s="174"/>
      <c r="H11" s="174"/>
      <c r="I11" s="174"/>
      <c r="J11" s="174"/>
      <c r="K11" s="174"/>
      <c r="L11" s="175"/>
      <c r="M11" s="175" t="s">
        <v>202</v>
      </c>
      <c r="N11" s="3"/>
    </row>
    <row r="12" spans="1:14" ht="50.1" customHeight="1" x14ac:dyDescent="0.15">
      <c r="A12" s="1"/>
      <c r="B12" s="18"/>
      <c r="C12" s="178" t="s">
        <v>50</v>
      </c>
      <c r="D12" s="179" t="s">
        <v>59</v>
      </c>
      <c r="E12" s="179" t="s">
        <v>52</v>
      </c>
      <c r="F12" s="179" t="s">
        <v>53</v>
      </c>
      <c r="G12" s="179" t="s">
        <v>54</v>
      </c>
      <c r="H12" s="179" t="s">
        <v>55</v>
      </c>
      <c r="I12" s="179" t="s">
        <v>56</v>
      </c>
      <c r="J12" s="179" t="s">
        <v>57</v>
      </c>
      <c r="K12" s="179" t="s">
        <v>60</v>
      </c>
      <c r="L12" s="179" t="s">
        <v>61</v>
      </c>
      <c r="M12" s="179" t="s">
        <v>49</v>
      </c>
      <c r="N12" s="18"/>
    </row>
    <row r="13" spans="1:14" ht="39.950000000000003" customHeight="1" x14ac:dyDescent="0.15">
      <c r="A13" s="1"/>
      <c r="B13" s="18"/>
      <c r="C13" s="97" t="s">
        <v>207</v>
      </c>
      <c r="D13" s="97">
        <v>3000000</v>
      </c>
      <c r="E13" s="97">
        <v>163570673</v>
      </c>
      <c r="F13" s="97">
        <v>6933868</v>
      </c>
      <c r="G13" s="97">
        <v>156636805</v>
      </c>
      <c r="H13" s="97">
        <v>46050000</v>
      </c>
      <c r="I13" s="209">
        <v>6.5146579804560262E-2</v>
      </c>
      <c r="J13" s="97">
        <v>10204352</v>
      </c>
      <c r="K13" s="97">
        <v>0</v>
      </c>
      <c r="L13" s="97">
        <v>3000000</v>
      </c>
      <c r="M13" s="97">
        <v>3000000</v>
      </c>
      <c r="N13" s="18"/>
    </row>
    <row r="14" spans="1:14" ht="39.950000000000003" customHeight="1" x14ac:dyDescent="0.15">
      <c r="A14" s="1"/>
      <c r="B14" s="18"/>
      <c r="C14" s="97" t="s">
        <v>208</v>
      </c>
      <c r="D14" s="97">
        <v>150000</v>
      </c>
      <c r="E14" s="97">
        <v>6078244383</v>
      </c>
      <c r="F14" s="97">
        <v>751523225</v>
      </c>
      <c r="G14" s="97">
        <v>5326721158</v>
      </c>
      <c r="H14" s="97">
        <v>450000000</v>
      </c>
      <c r="I14" s="209">
        <v>3.3333333333333332E-4</v>
      </c>
      <c r="J14" s="97">
        <v>1775574</v>
      </c>
      <c r="K14" s="97">
        <v>0</v>
      </c>
      <c r="L14" s="97">
        <v>150000</v>
      </c>
      <c r="M14" s="97">
        <v>150000</v>
      </c>
      <c r="N14" s="18"/>
    </row>
    <row r="15" spans="1:14" ht="39.950000000000003" customHeight="1" x14ac:dyDescent="0.15">
      <c r="A15" s="1"/>
      <c r="B15" s="18"/>
      <c r="C15" s="97" t="s">
        <v>214</v>
      </c>
      <c r="D15" s="97">
        <v>8940000</v>
      </c>
      <c r="E15" s="97">
        <v>54044294191</v>
      </c>
      <c r="F15" s="97">
        <v>49638113292</v>
      </c>
      <c r="G15" s="97">
        <v>4406180899</v>
      </c>
      <c r="H15" s="97">
        <v>2952260000</v>
      </c>
      <c r="I15" s="209">
        <v>3.0281885741770711E-3</v>
      </c>
      <c r="J15" s="97">
        <v>13342747</v>
      </c>
      <c r="K15" s="97">
        <v>0</v>
      </c>
      <c r="L15" s="97">
        <v>8940000</v>
      </c>
      <c r="M15" s="97">
        <v>8940000</v>
      </c>
      <c r="N15" s="18"/>
    </row>
    <row r="16" spans="1:14" ht="39.950000000000003" customHeight="1" x14ac:dyDescent="0.15">
      <c r="A16" s="1"/>
      <c r="B16" s="18"/>
      <c r="C16" s="97" t="s">
        <v>215</v>
      </c>
      <c r="D16" s="97">
        <v>850000</v>
      </c>
      <c r="E16" s="97">
        <v>3457709211</v>
      </c>
      <c r="F16" s="97">
        <v>2356266394</v>
      </c>
      <c r="G16" s="97">
        <v>1101442817</v>
      </c>
      <c r="H16" s="97">
        <v>615900000</v>
      </c>
      <c r="I16" s="209">
        <v>1.3800941711316773E-3</v>
      </c>
      <c r="J16" s="97">
        <v>1520095</v>
      </c>
      <c r="K16" s="97">
        <v>0</v>
      </c>
      <c r="L16" s="97">
        <v>850000</v>
      </c>
      <c r="M16" s="97">
        <v>850000</v>
      </c>
      <c r="N16" s="18"/>
    </row>
    <row r="17" spans="1:14" ht="39.950000000000003" customHeight="1" x14ac:dyDescent="0.15">
      <c r="A17" s="1"/>
      <c r="B17" s="18"/>
      <c r="C17" s="97" t="s">
        <v>216</v>
      </c>
      <c r="D17" s="97">
        <v>4775000</v>
      </c>
      <c r="E17" s="97">
        <v>691883824</v>
      </c>
      <c r="F17" s="97">
        <v>187126569</v>
      </c>
      <c r="G17" s="97">
        <v>504757255</v>
      </c>
      <c r="H17" s="97">
        <v>151942000</v>
      </c>
      <c r="I17" s="209">
        <v>3.1426465361782785E-2</v>
      </c>
      <c r="J17" s="97">
        <v>15862736</v>
      </c>
      <c r="K17" s="97">
        <v>0</v>
      </c>
      <c r="L17" s="97">
        <v>4775000</v>
      </c>
      <c r="M17" s="97">
        <v>4775000</v>
      </c>
      <c r="N17" s="18"/>
    </row>
    <row r="18" spans="1:14" ht="39.950000000000003" customHeight="1" x14ac:dyDescent="0.15">
      <c r="A18" s="1"/>
      <c r="B18" s="18"/>
      <c r="C18" s="97" t="s">
        <v>217</v>
      </c>
      <c r="D18" s="97">
        <v>59264000</v>
      </c>
      <c r="E18" s="97">
        <v>482007575</v>
      </c>
      <c r="F18" s="97">
        <v>0</v>
      </c>
      <c r="G18" s="97">
        <v>482007575</v>
      </c>
      <c r="H18" s="97">
        <v>478261247</v>
      </c>
      <c r="I18" s="209">
        <v>0.12391553857174634</v>
      </c>
      <c r="J18" s="97">
        <v>59728228</v>
      </c>
      <c r="K18" s="97">
        <v>0</v>
      </c>
      <c r="L18" s="97">
        <v>59264000</v>
      </c>
      <c r="M18" s="97">
        <v>59264000</v>
      </c>
      <c r="N18" s="18"/>
    </row>
    <row r="19" spans="1:14" ht="39.950000000000003" customHeight="1" x14ac:dyDescent="0.15">
      <c r="A19" s="1"/>
      <c r="B19" s="18"/>
      <c r="C19" s="97" t="s">
        <v>218</v>
      </c>
      <c r="D19" s="97">
        <v>6800</v>
      </c>
      <c r="E19" s="97">
        <v>3175521123</v>
      </c>
      <c r="F19" s="97">
        <v>396909851</v>
      </c>
      <c r="G19" s="97">
        <v>2778611272</v>
      </c>
      <c r="H19" s="97">
        <v>30000000</v>
      </c>
      <c r="I19" s="209">
        <v>2.2666666666666666E-4</v>
      </c>
      <c r="J19" s="97">
        <v>629819</v>
      </c>
      <c r="K19" s="97">
        <v>0</v>
      </c>
      <c r="L19" s="97">
        <v>6800</v>
      </c>
      <c r="M19" s="97">
        <v>6800</v>
      </c>
      <c r="N19" s="18"/>
    </row>
    <row r="20" spans="1:14" ht="39.950000000000003" customHeight="1" x14ac:dyDescent="0.15">
      <c r="A20" s="1"/>
      <c r="B20" s="18"/>
      <c r="C20" s="97" t="s">
        <v>219</v>
      </c>
      <c r="D20" s="97">
        <v>250000</v>
      </c>
      <c r="E20" s="97">
        <v>36057573</v>
      </c>
      <c r="F20" s="97">
        <v>33393039</v>
      </c>
      <c r="G20" s="97">
        <v>2664534</v>
      </c>
      <c r="H20" s="97">
        <v>3000000</v>
      </c>
      <c r="I20" s="209">
        <v>8.3333333333333329E-2</v>
      </c>
      <c r="J20" s="97">
        <v>222045</v>
      </c>
      <c r="K20" s="97">
        <v>0</v>
      </c>
      <c r="L20" s="97">
        <v>250000</v>
      </c>
      <c r="M20" s="97">
        <v>250000</v>
      </c>
      <c r="N20" s="18"/>
    </row>
    <row r="21" spans="1:14" ht="39.950000000000003" customHeight="1" x14ac:dyDescent="0.15">
      <c r="A21" s="1"/>
      <c r="B21" s="18"/>
      <c r="C21" s="97" t="s">
        <v>220</v>
      </c>
      <c r="D21" s="97">
        <v>91788</v>
      </c>
      <c r="E21" s="97">
        <v>191059154</v>
      </c>
      <c r="F21" s="97">
        <v>110950393</v>
      </c>
      <c r="G21" s="97">
        <v>80108761</v>
      </c>
      <c r="H21" s="97">
        <v>20000000</v>
      </c>
      <c r="I21" s="209">
        <v>4.5894000000000004E-3</v>
      </c>
      <c r="J21" s="97">
        <v>367651</v>
      </c>
      <c r="K21" s="97">
        <v>0</v>
      </c>
      <c r="L21" s="97">
        <v>91788</v>
      </c>
      <c r="M21" s="97">
        <v>92000</v>
      </c>
      <c r="N21" s="18"/>
    </row>
    <row r="22" spans="1:14" ht="39.950000000000003" customHeight="1" x14ac:dyDescent="0.15">
      <c r="A22" s="1"/>
      <c r="B22" s="18"/>
      <c r="C22" s="97" t="s">
        <v>221</v>
      </c>
      <c r="D22" s="97">
        <v>450000</v>
      </c>
      <c r="E22" s="97">
        <v>76836434</v>
      </c>
      <c r="F22" s="97">
        <v>1376200</v>
      </c>
      <c r="G22" s="97">
        <v>75460234</v>
      </c>
      <c r="H22" s="97">
        <v>5000000</v>
      </c>
      <c r="I22" s="209">
        <v>0.09</v>
      </c>
      <c r="J22" s="97">
        <v>6791421</v>
      </c>
      <c r="K22" s="97">
        <v>0</v>
      </c>
      <c r="L22" s="97">
        <v>450000</v>
      </c>
      <c r="M22" s="97">
        <v>450000</v>
      </c>
      <c r="N22" s="18"/>
    </row>
    <row r="23" spans="1:14" ht="39.950000000000003" customHeight="1" x14ac:dyDescent="0.15">
      <c r="A23" s="1"/>
      <c r="B23" s="18"/>
      <c r="C23" s="97" t="s">
        <v>222</v>
      </c>
      <c r="D23" s="97">
        <v>8309000</v>
      </c>
      <c r="E23" s="97">
        <v>157634133581</v>
      </c>
      <c r="F23" s="97">
        <v>143758708771</v>
      </c>
      <c r="G23" s="97">
        <v>13875424810</v>
      </c>
      <c r="H23" s="97">
        <v>4338242000</v>
      </c>
      <c r="I23" s="209">
        <v>1.9152919546673514E-3</v>
      </c>
      <c r="J23" s="97">
        <v>26575490</v>
      </c>
      <c r="K23" s="97">
        <v>0</v>
      </c>
      <c r="L23" s="97">
        <v>8309000</v>
      </c>
      <c r="M23" s="97">
        <v>8309000</v>
      </c>
      <c r="N23" s="18"/>
    </row>
    <row r="24" spans="1:14" ht="39.950000000000003" customHeight="1" x14ac:dyDescent="0.15">
      <c r="A24" s="1"/>
      <c r="B24" s="18"/>
      <c r="C24" s="97" t="s">
        <v>223</v>
      </c>
      <c r="D24" s="97">
        <v>2789000</v>
      </c>
      <c r="E24" s="97">
        <v>1305415454</v>
      </c>
      <c r="F24" s="97">
        <v>27841667</v>
      </c>
      <c r="G24" s="97">
        <v>1277573787</v>
      </c>
      <c r="H24" s="97">
        <v>630728717</v>
      </c>
      <c r="I24" s="209">
        <v>4.4218693787490887E-3</v>
      </c>
      <c r="J24" s="97">
        <v>5649264</v>
      </c>
      <c r="K24" s="97">
        <v>0</v>
      </c>
      <c r="L24" s="97">
        <v>2789000</v>
      </c>
      <c r="M24" s="97">
        <v>2789000</v>
      </c>
      <c r="N24" s="18"/>
    </row>
    <row r="25" spans="1:14" ht="39.950000000000003" customHeight="1" x14ac:dyDescent="0.15">
      <c r="A25" s="1"/>
      <c r="B25" s="18"/>
      <c r="C25" s="97" t="s">
        <v>224</v>
      </c>
      <c r="D25" s="97">
        <v>5792000</v>
      </c>
      <c r="E25" s="97">
        <v>737922736</v>
      </c>
      <c r="F25" s="97">
        <v>31553812</v>
      </c>
      <c r="G25" s="97">
        <v>706368924</v>
      </c>
      <c r="H25" s="97">
        <v>660000000</v>
      </c>
      <c r="I25" s="209">
        <v>8.7757575757575756E-3</v>
      </c>
      <c r="J25" s="97">
        <v>6198922</v>
      </c>
      <c r="K25" s="97">
        <v>0</v>
      </c>
      <c r="L25" s="97">
        <v>5792000</v>
      </c>
      <c r="M25" s="97">
        <v>5792000</v>
      </c>
      <c r="N25" s="18"/>
    </row>
    <row r="26" spans="1:14" ht="39.950000000000003" customHeight="1" x14ac:dyDescent="0.15">
      <c r="A26" s="1"/>
      <c r="B26" s="18"/>
      <c r="C26" s="97" t="s">
        <v>225</v>
      </c>
      <c r="D26" s="97">
        <v>6400000</v>
      </c>
      <c r="E26" s="97">
        <v>648727066</v>
      </c>
      <c r="F26" s="97">
        <v>101282713</v>
      </c>
      <c r="G26" s="97">
        <v>547444353</v>
      </c>
      <c r="H26" s="97">
        <v>500020000</v>
      </c>
      <c r="I26" s="209">
        <v>1.279948802047918E-2</v>
      </c>
      <c r="J26" s="97">
        <v>7007007</v>
      </c>
      <c r="K26" s="97">
        <v>0</v>
      </c>
      <c r="L26" s="97">
        <v>6400000</v>
      </c>
      <c r="M26" s="97">
        <v>6400000</v>
      </c>
      <c r="N26" s="18"/>
    </row>
    <row r="27" spans="1:14" ht="39.950000000000003" customHeight="1" x14ac:dyDescent="0.15">
      <c r="A27" s="1"/>
      <c r="B27" s="18"/>
      <c r="C27" s="97" t="s">
        <v>226</v>
      </c>
      <c r="D27" s="97">
        <v>2266500</v>
      </c>
      <c r="E27" s="97">
        <v>478297781</v>
      </c>
      <c r="F27" s="97">
        <v>4953359</v>
      </c>
      <c r="G27" s="97">
        <v>473344422</v>
      </c>
      <c r="H27" s="97">
        <v>446010000</v>
      </c>
      <c r="I27" s="209">
        <v>5.081724625008408E-3</v>
      </c>
      <c r="J27" s="97">
        <v>2405406</v>
      </c>
      <c r="K27" s="97">
        <v>0</v>
      </c>
      <c r="L27" s="97">
        <v>2266500</v>
      </c>
      <c r="M27" s="97">
        <v>2266500</v>
      </c>
      <c r="N27" s="18"/>
    </row>
    <row r="28" spans="1:14" ht="39.950000000000003" customHeight="1" x14ac:dyDescent="0.15">
      <c r="A28" s="1"/>
      <c r="B28" s="18"/>
      <c r="C28" s="97" t="s">
        <v>227</v>
      </c>
      <c r="D28" s="97">
        <v>13180000</v>
      </c>
      <c r="E28" s="97">
        <v>605528861</v>
      </c>
      <c r="F28" s="97">
        <v>2329042</v>
      </c>
      <c r="G28" s="97">
        <v>603199819</v>
      </c>
      <c r="H28" s="97">
        <v>600000000</v>
      </c>
      <c r="I28" s="209">
        <v>2.1966666666666666E-2</v>
      </c>
      <c r="J28" s="97">
        <v>13250289</v>
      </c>
      <c r="K28" s="97">
        <v>0</v>
      </c>
      <c r="L28" s="97">
        <v>13180000</v>
      </c>
      <c r="M28" s="97">
        <v>13180000</v>
      </c>
      <c r="N28" s="18"/>
    </row>
    <row r="29" spans="1:14" ht="39.950000000000003" customHeight="1" x14ac:dyDescent="0.15">
      <c r="A29" s="1"/>
      <c r="B29" s="18"/>
      <c r="C29" s="97" t="s">
        <v>228</v>
      </c>
      <c r="D29" s="97">
        <v>920000</v>
      </c>
      <c r="E29" s="97">
        <v>1215619227</v>
      </c>
      <c r="F29" s="97">
        <v>60055682</v>
      </c>
      <c r="G29" s="97">
        <v>1155563545</v>
      </c>
      <c r="H29" s="97">
        <v>1215619227</v>
      </c>
      <c r="I29" s="209">
        <v>7.5681593344854197E-4</v>
      </c>
      <c r="J29" s="97">
        <v>874549</v>
      </c>
      <c r="K29" s="97">
        <v>0</v>
      </c>
      <c r="L29" s="97">
        <v>920000</v>
      </c>
      <c r="M29" s="97">
        <v>920000</v>
      </c>
      <c r="N29" s="18"/>
    </row>
    <row r="30" spans="1:14" ht="39.950000000000003" customHeight="1" x14ac:dyDescent="0.15">
      <c r="A30" s="1"/>
      <c r="B30" s="18"/>
      <c r="C30" s="97" t="s">
        <v>229</v>
      </c>
      <c r="D30" s="97">
        <v>1200000</v>
      </c>
      <c r="E30" s="97">
        <v>292523339</v>
      </c>
      <c r="F30" s="97">
        <v>3206172</v>
      </c>
      <c r="G30" s="97">
        <v>289317167</v>
      </c>
      <c r="H30" s="97">
        <v>245242000</v>
      </c>
      <c r="I30" s="209">
        <v>4.8931259735281885E-3</v>
      </c>
      <c r="J30" s="97">
        <v>1415665</v>
      </c>
      <c r="K30" s="97">
        <v>0</v>
      </c>
      <c r="L30" s="97">
        <v>1200000</v>
      </c>
      <c r="M30" s="97">
        <v>1200000</v>
      </c>
      <c r="N30" s="18"/>
    </row>
    <row r="31" spans="1:14" ht="39.950000000000003" customHeight="1" x14ac:dyDescent="0.15">
      <c r="A31" s="1"/>
      <c r="B31" s="18"/>
      <c r="C31" s="97" t="s">
        <v>230</v>
      </c>
      <c r="D31" s="97">
        <v>10000</v>
      </c>
      <c r="E31" s="97">
        <v>1343079133</v>
      </c>
      <c r="F31" s="97">
        <v>162483961</v>
      </c>
      <c r="G31" s="97">
        <v>1180595172</v>
      </c>
      <c r="H31" s="97">
        <v>8900000</v>
      </c>
      <c r="I31" s="209">
        <v>1.1235955056179776E-3</v>
      </c>
      <c r="J31" s="97">
        <v>1326511</v>
      </c>
      <c r="K31" s="97">
        <v>0</v>
      </c>
      <c r="L31" s="97">
        <v>10000</v>
      </c>
      <c r="M31" s="97">
        <v>10000</v>
      </c>
      <c r="N31" s="18"/>
    </row>
    <row r="32" spans="1:14" ht="39.950000000000003" customHeight="1" x14ac:dyDescent="0.15">
      <c r="A32" s="1"/>
      <c r="B32" s="18"/>
      <c r="C32" s="97" t="s">
        <v>231</v>
      </c>
      <c r="D32" s="97">
        <v>640000</v>
      </c>
      <c r="E32" s="97">
        <v>2880595889</v>
      </c>
      <c r="F32" s="97">
        <v>191465409</v>
      </c>
      <c r="G32" s="97">
        <v>2689130480</v>
      </c>
      <c r="H32" s="97">
        <v>107478804</v>
      </c>
      <c r="I32" s="209">
        <v>5.9546624653545642E-3</v>
      </c>
      <c r="J32" s="97">
        <v>16012864</v>
      </c>
      <c r="K32" s="97">
        <v>0</v>
      </c>
      <c r="L32" s="97">
        <v>640000</v>
      </c>
      <c r="M32" s="97">
        <v>640000</v>
      </c>
      <c r="N32" s="18"/>
    </row>
    <row r="33" spans="1:14" ht="39.950000000000003" customHeight="1" x14ac:dyDescent="0.15">
      <c r="A33" s="1"/>
      <c r="B33" s="18"/>
      <c r="C33" s="97" t="s">
        <v>232</v>
      </c>
      <c r="D33" s="97">
        <v>709000</v>
      </c>
      <c r="E33" s="97">
        <v>97977836</v>
      </c>
      <c r="F33" s="97">
        <v>1659544</v>
      </c>
      <c r="G33" s="97">
        <v>96318292</v>
      </c>
      <c r="H33" s="97">
        <v>88630579</v>
      </c>
      <c r="I33" s="209">
        <v>7.9994964266226903E-3</v>
      </c>
      <c r="J33" s="97">
        <v>770498</v>
      </c>
      <c r="K33" s="97">
        <v>0</v>
      </c>
      <c r="L33" s="97">
        <v>709000</v>
      </c>
      <c r="M33" s="97">
        <v>709000</v>
      </c>
      <c r="N33" s="18"/>
    </row>
    <row r="34" spans="1:14" ht="39.950000000000003" customHeight="1" x14ac:dyDescent="0.15">
      <c r="A34" s="1"/>
      <c r="B34" s="18"/>
      <c r="C34" s="97" t="s">
        <v>233</v>
      </c>
      <c r="D34" s="97">
        <v>1800000</v>
      </c>
      <c r="E34" s="97">
        <v>24786267000000</v>
      </c>
      <c r="F34" s="97">
        <v>24545185000000</v>
      </c>
      <c r="G34" s="97">
        <v>241082000000</v>
      </c>
      <c r="H34" s="97">
        <v>16602000000</v>
      </c>
      <c r="I34" s="209">
        <v>1.0842067220816769E-4</v>
      </c>
      <c r="J34" s="97">
        <v>26138272</v>
      </c>
      <c r="K34" s="97">
        <v>0</v>
      </c>
      <c r="L34" s="97">
        <v>1800000</v>
      </c>
      <c r="M34" s="97">
        <v>1800000</v>
      </c>
      <c r="N34" s="18"/>
    </row>
    <row r="35" spans="1:14" ht="39.950000000000003" customHeight="1" x14ac:dyDescent="0.15">
      <c r="A35" s="1"/>
      <c r="B35" s="18"/>
      <c r="C35" s="97" t="s">
        <v>234</v>
      </c>
      <c r="D35" s="97">
        <v>130000</v>
      </c>
      <c r="E35" s="97">
        <v>1396600577</v>
      </c>
      <c r="F35" s="97">
        <v>525568615</v>
      </c>
      <c r="G35" s="97">
        <v>871031962</v>
      </c>
      <c r="H35" s="97">
        <v>21756000</v>
      </c>
      <c r="I35" s="209">
        <v>5.9753631182202609E-3</v>
      </c>
      <c r="J35" s="97">
        <v>5204732</v>
      </c>
      <c r="K35" s="97">
        <v>0</v>
      </c>
      <c r="L35" s="97">
        <v>130000</v>
      </c>
      <c r="M35" s="97">
        <v>130000</v>
      </c>
      <c r="N35" s="18"/>
    </row>
    <row r="36" spans="1:14" ht="39.950000000000003" customHeight="1" x14ac:dyDescent="0.15">
      <c r="A36" s="1"/>
      <c r="B36" s="18"/>
      <c r="C36" s="97" t="s">
        <v>235</v>
      </c>
      <c r="D36" s="97">
        <v>44000</v>
      </c>
      <c r="E36" s="97">
        <v>14110063</v>
      </c>
      <c r="F36" s="97">
        <v>3917447</v>
      </c>
      <c r="G36" s="97">
        <v>10192616</v>
      </c>
      <c r="H36" s="97">
        <v>4500000</v>
      </c>
      <c r="I36" s="209">
        <v>9.7777777777777776E-3</v>
      </c>
      <c r="J36" s="97">
        <v>99661</v>
      </c>
      <c r="K36" s="97">
        <v>0</v>
      </c>
      <c r="L36" s="97">
        <v>44000</v>
      </c>
      <c r="M36" s="97">
        <v>44000</v>
      </c>
      <c r="N36" s="18"/>
    </row>
    <row r="37" spans="1:14" ht="39.950000000000003" customHeight="1" x14ac:dyDescent="0.15">
      <c r="A37" s="1"/>
      <c r="B37" s="18"/>
      <c r="C37" s="97" t="s">
        <v>236</v>
      </c>
      <c r="D37" s="97">
        <v>2400000</v>
      </c>
      <c r="E37" s="97">
        <v>0</v>
      </c>
      <c r="F37" s="97">
        <v>0</v>
      </c>
      <c r="G37" s="97">
        <v>0</v>
      </c>
      <c r="H37" s="97">
        <v>0</v>
      </c>
      <c r="I37" s="209">
        <v>0</v>
      </c>
      <c r="J37" s="97">
        <v>0</v>
      </c>
      <c r="K37" s="97">
        <v>0</v>
      </c>
      <c r="L37" s="97">
        <v>2400000</v>
      </c>
      <c r="M37" s="97">
        <v>2400000</v>
      </c>
      <c r="N37" s="18"/>
    </row>
    <row r="38" spans="1:14" ht="39.950000000000003" customHeight="1" x14ac:dyDescent="0.15">
      <c r="A38" s="1"/>
      <c r="B38" s="18"/>
      <c r="C38" s="176" t="s">
        <v>10</v>
      </c>
      <c r="D38" s="97">
        <f t="shared" ref="D38:M38" si="1">SUM(D13:D37)</f>
        <v>124367088</v>
      </c>
      <c r="E38" s="97">
        <f t="shared" si="1"/>
        <v>25023314715684</v>
      </c>
      <c r="F38" s="97">
        <f t="shared" si="1"/>
        <v>24743542619025</v>
      </c>
      <c r="G38" s="97">
        <f t="shared" si="1"/>
        <v>279772096659</v>
      </c>
      <c r="H38" s="97">
        <f t="shared" si="1"/>
        <v>30221540574</v>
      </c>
      <c r="I38" s="97">
        <f t="shared" si="1"/>
        <v>0.49492965591083793</v>
      </c>
      <c r="J38" s="97">
        <f t="shared" si="1"/>
        <v>223373798</v>
      </c>
      <c r="K38" s="97">
        <f t="shared" si="1"/>
        <v>0</v>
      </c>
      <c r="L38" s="97">
        <f t="shared" si="1"/>
        <v>124367088</v>
      </c>
      <c r="M38" s="97">
        <f t="shared" si="1"/>
        <v>124367300</v>
      </c>
      <c r="N38" s="18"/>
    </row>
    <row r="39" spans="1:14" ht="7.5" customHeight="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6.75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</sheetData>
  <phoneticPr fontId="5"/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view="pageBreakPreview" zoomScaleNormal="100" zoomScaleSheetLayoutView="100" workbookViewId="0">
      <selection activeCell="H7" sqref="H7"/>
    </sheetView>
  </sheetViews>
  <sheetFormatPr defaultRowHeight="13.5" x14ac:dyDescent="0.15"/>
  <cols>
    <col min="1" max="1" width="13.125" bestFit="1" customWidth="1"/>
    <col min="2" max="2" width="5.625" customWidth="1"/>
    <col min="3" max="3" width="20.625" customWidth="1"/>
    <col min="4" max="8" width="15.625" customWidth="1"/>
    <col min="9" max="9" width="15.625" style="40" customWidth="1"/>
    <col min="10" max="10" width="10.75" hidden="1" customWidth="1"/>
    <col min="11" max="11" width="0.75" customWidth="1"/>
    <col min="12" max="12" width="0.375" customWidth="1"/>
  </cols>
  <sheetData>
    <row r="1" spans="2:11" ht="60" customHeight="1" x14ac:dyDescent="0.15"/>
    <row r="2" spans="2:11" ht="18.75" customHeight="1" x14ac:dyDescent="0.15">
      <c r="B2" s="3"/>
      <c r="C2" s="20" t="s">
        <v>169</v>
      </c>
      <c r="D2" s="21"/>
      <c r="E2" s="21"/>
      <c r="F2" s="21"/>
      <c r="G2" s="21"/>
      <c r="H2" s="21"/>
      <c r="I2" s="180" t="s">
        <v>278</v>
      </c>
      <c r="J2" s="3"/>
      <c r="K2" s="3"/>
    </row>
    <row r="3" spans="2:11" s="1" customFormat="1" ht="17.45" customHeight="1" x14ac:dyDescent="0.15">
      <c r="B3" s="18"/>
      <c r="C3" s="308" t="s">
        <v>62</v>
      </c>
      <c r="D3" s="309" t="s">
        <v>7</v>
      </c>
      <c r="E3" s="309" t="s">
        <v>4</v>
      </c>
      <c r="F3" s="309" t="s">
        <v>2</v>
      </c>
      <c r="G3" s="309" t="s">
        <v>3</v>
      </c>
      <c r="H3" s="306" t="s">
        <v>63</v>
      </c>
      <c r="I3" s="306" t="s">
        <v>64</v>
      </c>
      <c r="J3" s="23" t="s">
        <v>10</v>
      </c>
      <c r="K3" s="18"/>
    </row>
    <row r="4" spans="2:11" s="26" customFormat="1" ht="17.45" customHeight="1" x14ac:dyDescent="0.15">
      <c r="B4" s="19"/>
      <c r="C4" s="308"/>
      <c r="D4" s="307"/>
      <c r="E4" s="307"/>
      <c r="F4" s="307"/>
      <c r="G4" s="307"/>
      <c r="H4" s="307"/>
      <c r="I4" s="307"/>
      <c r="J4" s="25"/>
      <c r="K4" s="19"/>
    </row>
    <row r="5" spans="2:11" s="1" customFormat="1" ht="35.1" customHeight="1" x14ac:dyDescent="0.15">
      <c r="B5" s="18"/>
      <c r="C5" s="27" t="s">
        <v>9</v>
      </c>
      <c r="D5" s="96">
        <v>2961813900</v>
      </c>
      <c r="E5" s="96">
        <v>194475216</v>
      </c>
      <c r="F5" s="96">
        <v>0</v>
      </c>
      <c r="G5" s="96">
        <v>0</v>
      </c>
      <c r="H5" s="96">
        <f>SUM(D5:G5)</f>
        <v>3156289116</v>
      </c>
      <c r="I5" s="96">
        <v>2961814</v>
      </c>
      <c r="J5" s="28"/>
      <c r="K5" s="18"/>
    </row>
    <row r="6" spans="2:11" s="1" customFormat="1" ht="35.1" customHeight="1" x14ac:dyDescent="0.15">
      <c r="B6" s="18"/>
      <c r="C6" s="27" t="s">
        <v>6</v>
      </c>
      <c r="D6" s="96">
        <v>1130282065</v>
      </c>
      <c r="E6" s="96">
        <v>0</v>
      </c>
      <c r="F6" s="96">
        <v>0</v>
      </c>
      <c r="G6" s="96">
        <v>0</v>
      </c>
      <c r="H6" s="96">
        <f t="shared" ref="H6:H7" si="0">SUM(D6:G6)</f>
        <v>1130282065</v>
      </c>
      <c r="I6" s="96">
        <v>1130283</v>
      </c>
      <c r="J6" s="28"/>
      <c r="K6" s="18"/>
    </row>
    <row r="7" spans="2:11" s="1" customFormat="1" ht="35.1" customHeight="1" x14ac:dyDescent="0.15">
      <c r="B7" s="18"/>
      <c r="C7" s="27" t="s">
        <v>237</v>
      </c>
      <c r="D7" s="96">
        <v>2144432805</v>
      </c>
      <c r="E7" s="96">
        <v>0</v>
      </c>
      <c r="F7" s="96">
        <v>92915978.760000005</v>
      </c>
      <c r="G7" s="96">
        <v>130000000</v>
      </c>
      <c r="H7" s="96">
        <f t="shared" si="0"/>
        <v>2367348783.7600002</v>
      </c>
      <c r="I7" s="96">
        <v>2144428</v>
      </c>
      <c r="J7" s="28"/>
      <c r="K7" s="18"/>
    </row>
    <row r="8" spans="2:11" s="1" customFormat="1" ht="35.1" customHeight="1" x14ac:dyDescent="0.15">
      <c r="B8" s="18"/>
      <c r="C8" s="30" t="s">
        <v>10</v>
      </c>
      <c r="D8" s="96">
        <f t="shared" ref="D8:I8" si="1">SUM(D5:D7)</f>
        <v>6236528770</v>
      </c>
      <c r="E8" s="96">
        <f t="shared" si="1"/>
        <v>194475216</v>
      </c>
      <c r="F8" s="96">
        <f t="shared" si="1"/>
        <v>92915978.760000005</v>
      </c>
      <c r="G8" s="96">
        <f t="shared" si="1"/>
        <v>130000000</v>
      </c>
      <c r="H8" s="96">
        <f t="shared" si="1"/>
        <v>6653919964.7600002</v>
      </c>
      <c r="I8" s="96">
        <f t="shared" si="1"/>
        <v>6236525</v>
      </c>
      <c r="J8" s="28"/>
      <c r="K8" s="18"/>
    </row>
    <row r="9" spans="2:11" s="1" customFormat="1" ht="4.9000000000000004" customHeight="1" x14ac:dyDescent="0.15">
      <c r="B9" s="18"/>
      <c r="C9" s="31"/>
      <c r="D9" s="98"/>
      <c r="E9" s="98"/>
      <c r="F9" s="98"/>
      <c r="G9" s="98"/>
      <c r="H9" s="98"/>
      <c r="I9" s="181"/>
      <c r="J9" s="32"/>
      <c r="K9" s="18"/>
    </row>
    <row r="10" spans="2:11" ht="6.6" customHeight="1" x14ac:dyDescent="0.15">
      <c r="B10" s="3"/>
      <c r="C10" s="11"/>
      <c r="D10" s="11"/>
      <c r="E10" s="11"/>
      <c r="F10" s="11"/>
      <c r="G10" s="11"/>
      <c r="H10" s="11"/>
      <c r="I10" s="182"/>
      <c r="J10" s="3"/>
      <c r="K10" s="3"/>
    </row>
    <row r="11" spans="2:11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5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view="pageBreakPreview" zoomScaleNormal="100" zoomScaleSheetLayoutView="100" workbookViewId="0">
      <selection activeCell="C22" sqref="C22"/>
    </sheetView>
  </sheetViews>
  <sheetFormatPr defaultRowHeight="13.5" x14ac:dyDescent="0.15"/>
  <cols>
    <col min="1" max="1" width="6.375" bestFit="1" customWidth="1"/>
    <col min="2" max="2" width="0.875" customWidth="1"/>
    <col min="3" max="3" width="29.375" bestFit="1" customWidth="1"/>
    <col min="4" max="8" width="14.625" customWidth="1"/>
    <col min="9" max="9" width="0.875" customWidth="1"/>
    <col min="10" max="10" width="13.125" customWidth="1"/>
  </cols>
  <sheetData>
    <row r="1" spans="2:14" ht="27" customHeight="1" x14ac:dyDescent="0.15"/>
    <row r="2" spans="2:14" ht="19.5" customHeight="1" x14ac:dyDescent="0.15">
      <c r="B2" s="3"/>
      <c r="C2" s="33" t="s">
        <v>170</v>
      </c>
      <c r="D2" s="34"/>
      <c r="E2" s="34"/>
      <c r="F2" s="34"/>
      <c r="G2" s="34"/>
      <c r="H2" s="34" t="s">
        <v>202</v>
      </c>
      <c r="I2" s="2"/>
      <c r="J2" s="2"/>
      <c r="K2" s="2"/>
      <c r="L2" s="2"/>
    </row>
    <row r="3" spans="2:14" s="1" customFormat="1" ht="21" customHeight="1" x14ac:dyDescent="0.15">
      <c r="B3" s="18"/>
      <c r="C3" s="306" t="s">
        <v>65</v>
      </c>
      <c r="D3" s="311" t="s">
        <v>5</v>
      </c>
      <c r="E3" s="312"/>
      <c r="F3" s="311" t="s">
        <v>8</v>
      </c>
      <c r="G3" s="312"/>
      <c r="H3" s="306" t="s">
        <v>66</v>
      </c>
      <c r="I3" s="18"/>
    </row>
    <row r="4" spans="2:14" s="1" customFormat="1" ht="21.95" customHeight="1" x14ac:dyDescent="0.15">
      <c r="B4" s="18"/>
      <c r="C4" s="310"/>
      <c r="D4" s="158" t="s">
        <v>67</v>
      </c>
      <c r="E4" s="158" t="s">
        <v>68</v>
      </c>
      <c r="F4" s="158" t="s">
        <v>67</v>
      </c>
      <c r="G4" s="158" t="s">
        <v>68</v>
      </c>
      <c r="H4" s="310"/>
      <c r="I4" s="18"/>
    </row>
    <row r="5" spans="2:14" s="1" customFormat="1" ht="20.100000000000001" customHeight="1" x14ac:dyDescent="0.15">
      <c r="B5" s="18"/>
      <c r="C5" s="35" t="s">
        <v>69</v>
      </c>
      <c r="D5" s="93"/>
      <c r="E5" s="93"/>
      <c r="F5" s="93"/>
      <c r="G5" s="93"/>
      <c r="H5" s="94"/>
      <c r="I5" s="18"/>
    </row>
    <row r="6" spans="2:14" s="1" customFormat="1" ht="20.100000000000001" customHeight="1" x14ac:dyDescent="0.15">
      <c r="B6" s="18"/>
      <c r="C6" s="35" t="s">
        <v>238</v>
      </c>
      <c r="D6" s="210">
        <v>180000000</v>
      </c>
      <c r="E6" s="210">
        <v>0</v>
      </c>
      <c r="F6" s="210">
        <v>0</v>
      </c>
      <c r="G6" s="210">
        <v>0</v>
      </c>
      <c r="H6" s="215">
        <f>SUM(D6,F6)</f>
        <v>180000000</v>
      </c>
      <c r="I6" s="18"/>
    </row>
    <row r="7" spans="2:14" s="1" customFormat="1" ht="20.100000000000001" customHeight="1" x14ac:dyDescent="0.15">
      <c r="B7" s="18"/>
      <c r="C7" s="35"/>
      <c r="D7" s="210"/>
      <c r="E7" s="210"/>
      <c r="F7" s="210"/>
      <c r="G7" s="210"/>
      <c r="H7" s="215"/>
      <c r="I7" s="18"/>
    </row>
    <row r="8" spans="2:14" s="1" customFormat="1" ht="20.100000000000001" customHeight="1" x14ac:dyDescent="0.15">
      <c r="B8" s="18"/>
      <c r="C8" s="29" t="s">
        <v>70</v>
      </c>
      <c r="D8" s="95"/>
      <c r="E8" s="211"/>
      <c r="F8" s="95"/>
      <c r="G8" s="211"/>
      <c r="H8" s="215"/>
      <c r="I8" s="18"/>
    </row>
    <row r="9" spans="2:14" s="1" customFormat="1" ht="20.100000000000001" customHeight="1" x14ac:dyDescent="0.15">
      <c r="B9" s="18"/>
      <c r="C9" s="29" t="s">
        <v>239</v>
      </c>
      <c r="D9" s="95">
        <v>10160000</v>
      </c>
      <c r="E9" s="211">
        <v>0</v>
      </c>
      <c r="F9" s="95">
        <v>3384000</v>
      </c>
      <c r="G9" s="211">
        <v>0</v>
      </c>
      <c r="H9" s="215">
        <f t="shared" ref="H9:H13" si="0">SUM(D9,F9)</f>
        <v>13544000</v>
      </c>
      <c r="I9" s="18"/>
    </row>
    <row r="10" spans="2:14" s="1" customFormat="1" ht="20.100000000000001" customHeight="1" x14ac:dyDescent="0.15">
      <c r="B10" s="18"/>
      <c r="C10" s="29" t="s">
        <v>240</v>
      </c>
      <c r="D10" s="95">
        <v>10622800</v>
      </c>
      <c r="E10" s="211">
        <v>0</v>
      </c>
      <c r="F10" s="95">
        <v>1503600</v>
      </c>
      <c r="G10" s="211">
        <v>0</v>
      </c>
      <c r="H10" s="215">
        <f t="shared" si="0"/>
        <v>12126400</v>
      </c>
      <c r="I10" s="18"/>
    </row>
    <row r="11" spans="2:14" s="1" customFormat="1" ht="20.100000000000001" customHeight="1" x14ac:dyDescent="0.15">
      <c r="B11" s="18"/>
      <c r="C11" s="29" t="s">
        <v>241</v>
      </c>
      <c r="D11" s="95">
        <v>639800</v>
      </c>
      <c r="E11" s="211">
        <v>0</v>
      </c>
      <c r="F11" s="95">
        <v>159500</v>
      </c>
      <c r="G11" s="211">
        <v>0</v>
      </c>
      <c r="H11" s="215">
        <f t="shared" si="0"/>
        <v>799300</v>
      </c>
      <c r="I11" s="18"/>
    </row>
    <row r="12" spans="2:14" s="1" customFormat="1" ht="20.100000000000001" customHeight="1" x14ac:dyDescent="0.15">
      <c r="B12" s="18"/>
      <c r="C12" s="29" t="s">
        <v>242</v>
      </c>
      <c r="D12" s="95">
        <v>432000</v>
      </c>
      <c r="E12" s="211">
        <v>0</v>
      </c>
      <c r="F12" s="95">
        <v>144000</v>
      </c>
      <c r="G12" s="211">
        <v>0</v>
      </c>
      <c r="H12" s="215">
        <f t="shared" si="0"/>
        <v>576000</v>
      </c>
      <c r="I12" s="18"/>
    </row>
    <row r="13" spans="2:14" s="1" customFormat="1" ht="20.100000000000001" customHeight="1" x14ac:dyDescent="0.15">
      <c r="B13" s="18"/>
      <c r="C13" s="29" t="s">
        <v>243</v>
      </c>
      <c r="D13" s="95">
        <v>4356396</v>
      </c>
      <c r="E13" s="211">
        <v>0</v>
      </c>
      <c r="F13" s="95">
        <v>2382318</v>
      </c>
      <c r="G13" s="211">
        <v>0</v>
      </c>
      <c r="H13" s="215">
        <f t="shared" si="0"/>
        <v>6738714</v>
      </c>
      <c r="I13" s="18"/>
    </row>
    <row r="14" spans="2:14" s="1" customFormat="1" ht="20.100000000000001" customHeight="1" x14ac:dyDescent="0.15">
      <c r="B14" s="18"/>
      <c r="C14" s="22" t="s">
        <v>10</v>
      </c>
      <c r="D14" s="95">
        <f>SUM(D5:D13)</f>
        <v>206210996</v>
      </c>
      <c r="E14" s="95">
        <f>SUM(E5:E13)</f>
        <v>0</v>
      </c>
      <c r="F14" s="95">
        <f>SUM(F5:F13)</f>
        <v>7573418</v>
      </c>
      <c r="G14" s="95">
        <f>SUM(G5:G13)</f>
        <v>0</v>
      </c>
      <c r="H14" s="95">
        <f>SUM(H5:H13)</f>
        <v>213784414</v>
      </c>
      <c r="I14" s="18"/>
    </row>
    <row r="15" spans="2:14" s="1" customFormat="1" ht="8.25" customHeight="1" x14ac:dyDescent="0.15">
      <c r="B15" s="18"/>
      <c r="C15" s="87"/>
      <c r="D15" s="92"/>
      <c r="E15" s="92"/>
      <c r="F15" s="92"/>
      <c r="G15" s="92"/>
      <c r="H15" s="92"/>
      <c r="I15" s="18"/>
    </row>
    <row r="16" spans="2:14" ht="3.75" customHeight="1" x14ac:dyDescent="0.15">
      <c r="B16" s="3"/>
      <c r="C16" s="36"/>
      <c r="D16" s="37"/>
      <c r="E16" s="37"/>
      <c r="F16" s="37"/>
      <c r="G16" s="37"/>
      <c r="H16" s="37"/>
      <c r="I16" s="38"/>
      <c r="J16" s="38"/>
      <c r="K16" s="38"/>
      <c r="L16" s="6"/>
      <c r="M16" s="3"/>
      <c r="N16" s="3"/>
    </row>
    <row r="17" spans="3:10" x14ac:dyDescent="0.15">
      <c r="C17" s="3"/>
      <c r="D17" s="38"/>
      <c r="E17" s="38"/>
      <c r="F17" s="38"/>
      <c r="G17" s="38"/>
      <c r="H17" s="38"/>
      <c r="I17" s="38"/>
      <c r="J17" s="38"/>
    </row>
    <row r="18" spans="3:10" x14ac:dyDescent="0.15">
      <c r="C18" s="3"/>
      <c r="D18" s="11"/>
      <c r="E18" s="11"/>
      <c r="F18" s="11"/>
      <c r="G18" s="11"/>
      <c r="H18" s="11"/>
      <c r="I18" s="11"/>
      <c r="J18" s="11"/>
    </row>
  </sheetData>
  <mergeCells count="4">
    <mergeCell ref="C3:C4"/>
    <mergeCell ref="D3:E3"/>
    <mergeCell ref="F3:G3"/>
    <mergeCell ref="H3:H4"/>
  </mergeCells>
  <phoneticPr fontId="5"/>
  <printOptions horizontalCentered="1"/>
  <pageMargins left="0.11811023622047245" right="0.11811023622047245" top="0" bottom="0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1"/>
  <sheetViews>
    <sheetView view="pageBreakPreview" topLeftCell="A2" zoomScale="80" zoomScaleNormal="80" zoomScaleSheetLayoutView="80" workbookViewId="0">
      <selection activeCell="I20" sqref="I20"/>
    </sheetView>
  </sheetViews>
  <sheetFormatPr defaultRowHeight="13.5" x14ac:dyDescent="0.15"/>
  <cols>
    <col min="1" max="1" width="19.5" bestFit="1" customWidth="1"/>
    <col min="2" max="2" width="1" customWidth="1"/>
    <col min="3" max="3" width="32.75" customWidth="1"/>
    <col min="4" max="5" width="18.625" customWidth="1"/>
    <col min="6" max="6" width="3.5" customWidth="1"/>
    <col min="7" max="7" width="33.625" customWidth="1"/>
    <col min="8" max="9" width="18.625" customWidth="1"/>
    <col min="10" max="10" width="11.375" customWidth="1"/>
  </cols>
  <sheetData>
    <row r="1" spans="3:9" ht="25.5" customHeight="1" x14ac:dyDescent="0.15">
      <c r="C1" s="38"/>
    </row>
    <row r="2" spans="3:9" ht="19.5" customHeight="1" x14ac:dyDescent="0.15">
      <c r="C2" s="38" t="s">
        <v>72</v>
      </c>
      <c r="D2" s="2"/>
      <c r="E2" s="7" t="s">
        <v>205</v>
      </c>
      <c r="F2" s="2"/>
      <c r="G2" s="39" t="s">
        <v>71</v>
      </c>
      <c r="H2" s="2"/>
      <c r="I2" s="7" t="s">
        <v>205</v>
      </c>
    </row>
    <row r="3" spans="3:9" s="1" customFormat="1" ht="30" customHeight="1" x14ac:dyDescent="0.15">
      <c r="C3" s="159" t="s">
        <v>65</v>
      </c>
      <c r="D3" s="159" t="s">
        <v>73</v>
      </c>
      <c r="E3" s="159" t="s">
        <v>74</v>
      </c>
      <c r="F3" s="40"/>
      <c r="G3" s="159" t="s">
        <v>65</v>
      </c>
      <c r="H3" s="159" t="s">
        <v>73</v>
      </c>
      <c r="I3" s="159" t="s">
        <v>74</v>
      </c>
    </row>
    <row r="4" spans="3:9" s="1" customFormat="1" ht="16.149999999999999" customHeight="1" x14ac:dyDescent="0.15">
      <c r="C4" s="41" t="s">
        <v>75</v>
      </c>
      <c r="D4" s="99"/>
      <c r="E4" s="99"/>
      <c r="F4" s="100"/>
      <c r="G4" s="99" t="s">
        <v>75</v>
      </c>
      <c r="H4" s="99"/>
      <c r="I4" s="99"/>
    </row>
    <row r="5" spans="3:9" s="1" customFormat="1" ht="21" customHeight="1" x14ac:dyDescent="0.15">
      <c r="C5" s="27" t="s">
        <v>70</v>
      </c>
      <c r="D5" s="95"/>
      <c r="E5" s="95"/>
      <c r="F5" s="100"/>
      <c r="G5" s="102" t="s">
        <v>70</v>
      </c>
      <c r="H5" s="95"/>
      <c r="I5" s="95"/>
    </row>
    <row r="6" spans="3:9" s="1" customFormat="1" ht="21" customHeight="1" x14ac:dyDescent="0.15">
      <c r="C6" s="29" t="s">
        <v>244</v>
      </c>
      <c r="D6" s="95">
        <v>0</v>
      </c>
      <c r="E6" s="95">
        <v>0</v>
      </c>
      <c r="F6" s="100"/>
      <c r="G6" s="29" t="s">
        <v>244</v>
      </c>
      <c r="H6" s="95">
        <v>1087713</v>
      </c>
      <c r="I6" s="95">
        <v>0</v>
      </c>
    </row>
    <row r="7" spans="3:9" s="1" customFormat="1" ht="21" customHeight="1" x14ac:dyDescent="0.15">
      <c r="C7" s="29" t="s">
        <v>245</v>
      </c>
      <c r="D7" s="95">
        <v>2226736</v>
      </c>
      <c r="E7" s="95">
        <v>0</v>
      </c>
      <c r="F7" s="100"/>
      <c r="G7" s="29" t="s">
        <v>245</v>
      </c>
      <c r="H7" s="95">
        <v>39257303</v>
      </c>
      <c r="I7" s="95">
        <v>0</v>
      </c>
    </row>
    <row r="8" spans="3:9" s="1" customFormat="1" ht="21" customHeight="1" thickBot="1" x14ac:dyDescent="0.2">
      <c r="C8" s="42" t="s">
        <v>76</v>
      </c>
      <c r="D8" s="103">
        <f>SUM(D4:D7)</f>
        <v>2226736</v>
      </c>
      <c r="E8" s="103">
        <f>SUM(E4:E7)</f>
        <v>0</v>
      </c>
      <c r="F8" s="100"/>
      <c r="G8" s="104" t="s">
        <v>76</v>
      </c>
      <c r="H8" s="103">
        <f>SUM(H4:H7)</f>
        <v>40345016</v>
      </c>
      <c r="I8" s="103">
        <f>SUM(I4:I7)</f>
        <v>0</v>
      </c>
    </row>
    <row r="9" spans="3:9" s="1" customFormat="1" ht="16.149999999999999" customHeight="1" thickTop="1" x14ac:dyDescent="0.15">
      <c r="C9" s="43" t="s">
        <v>77</v>
      </c>
      <c r="D9" s="105"/>
      <c r="E9" s="105"/>
      <c r="F9" s="100"/>
      <c r="G9" s="105" t="s">
        <v>77</v>
      </c>
      <c r="H9" s="105"/>
      <c r="I9" s="105"/>
    </row>
    <row r="10" spans="3:9" s="1" customFormat="1" ht="16.149999999999999" customHeight="1" x14ac:dyDescent="0.15">
      <c r="C10" s="43" t="s">
        <v>78</v>
      </c>
      <c r="D10" s="105"/>
      <c r="E10" s="105"/>
      <c r="F10" s="100"/>
      <c r="G10" s="105" t="s">
        <v>78</v>
      </c>
      <c r="H10" s="105"/>
      <c r="I10" s="105"/>
    </row>
    <row r="11" spans="3:9" s="1" customFormat="1" ht="21" customHeight="1" x14ac:dyDescent="0.15">
      <c r="C11" s="29" t="s">
        <v>279</v>
      </c>
      <c r="D11" s="95">
        <v>9243882</v>
      </c>
      <c r="E11" s="95">
        <v>404927</v>
      </c>
      <c r="F11" s="100"/>
      <c r="G11" s="29" t="s">
        <v>279</v>
      </c>
      <c r="H11" s="95">
        <v>6166322</v>
      </c>
      <c r="I11" s="95">
        <v>270115</v>
      </c>
    </row>
    <row r="12" spans="3:9" s="1" customFormat="1" ht="21" customHeight="1" x14ac:dyDescent="0.15">
      <c r="C12" s="29" t="s">
        <v>280</v>
      </c>
      <c r="D12" s="95">
        <v>8286880</v>
      </c>
      <c r="E12" s="95">
        <v>518078</v>
      </c>
      <c r="F12" s="100"/>
      <c r="G12" s="29" t="s">
        <v>280</v>
      </c>
      <c r="H12" s="95">
        <v>40190092</v>
      </c>
      <c r="I12" s="95">
        <v>2512598</v>
      </c>
    </row>
    <row r="13" spans="3:9" s="1" customFormat="1" ht="21" customHeight="1" x14ac:dyDescent="0.15">
      <c r="C13" s="29" t="s">
        <v>281</v>
      </c>
      <c r="D13" s="95">
        <v>710300</v>
      </c>
      <c r="E13" s="95">
        <v>61200</v>
      </c>
      <c r="F13" s="100"/>
      <c r="G13" s="29" t="s">
        <v>281</v>
      </c>
      <c r="H13" s="95">
        <v>796949</v>
      </c>
      <c r="I13" s="95">
        <v>68666</v>
      </c>
    </row>
    <row r="14" spans="3:9" s="1" customFormat="1" ht="21" customHeight="1" x14ac:dyDescent="0.15">
      <c r="C14" s="29" t="s">
        <v>282</v>
      </c>
      <c r="D14" s="95">
        <v>371460</v>
      </c>
      <c r="E14" s="95">
        <v>896</v>
      </c>
      <c r="F14" s="100"/>
      <c r="G14" s="29" t="s">
        <v>282</v>
      </c>
      <c r="H14" s="95">
        <v>3013700</v>
      </c>
      <c r="I14" s="95">
        <v>7268</v>
      </c>
    </row>
    <row r="15" spans="3:9" s="1" customFormat="1" ht="21" customHeight="1" x14ac:dyDescent="0.15">
      <c r="C15" s="29" t="s">
        <v>79</v>
      </c>
      <c r="D15" s="95"/>
      <c r="E15" s="95"/>
      <c r="F15" s="100"/>
      <c r="G15" s="95" t="s">
        <v>79</v>
      </c>
      <c r="H15" s="95"/>
      <c r="I15" s="95"/>
    </row>
    <row r="16" spans="3:9" s="1" customFormat="1" ht="21" customHeight="1" x14ac:dyDescent="0.15">
      <c r="C16" s="29" t="s">
        <v>283</v>
      </c>
      <c r="D16" s="95">
        <v>4490174</v>
      </c>
      <c r="E16" s="95">
        <v>50484</v>
      </c>
      <c r="F16" s="100"/>
      <c r="G16" s="29" t="s">
        <v>283</v>
      </c>
      <c r="H16" s="95">
        <v>0</v>
      </c>
      <c r="I16" s="95">
        <v>0</v>
      </c>
    </row>
    <row r="17" spans="3:11" s="1" customFormat="1" ht="21" customHeight="1" x14ac:dyDescent="0.15">
      <c r="C17" s="43" t="s">
        <v>284</v>
      </c>
      <c r="D17" s="105">
        <v>141600</v>
      </c>
      <c r="E17" s="105">
        <v>48749</v>
      </c>
      <c r="F17" s="100"/>
      <c r="G17" s="43" t="s">
        <v>284</v>
      </c>
      <c r="H17" s="105">
        <v>0</v>
      </c>
      <c r="I17" s="105">
        <v>0</v>
      </c>
    </row>
    <row r="18" spans="3:11" s="1" customFormat="1" ht="21" customHeight="1" thickBot="1" x14ac:dyDescent="0.2">
      <c r="C18" s="42" t="s">
        <v>76</v>
      </c>
      <c r="D18" s="103">
        <f>SUM(D9:D17)</f>
        <v>23244296</v>
      </c>
      <c r="E18" s="103">
        <f>SUM(E9:E17)</f>
        <v>1084334</v>
      </c>
      <c r="F18" s="100"/>
      <c r="G18" s="104" t="s">
        <v>76</v>
      </c>
      <c r="H18" s="103">
        <f>SUM(H9:H17)</f>
        <v>50167063</v>
      </c>
      <c r="I18" s="103">
        <f>SUM(I9:I17)</f>
        <v>2858647</v>
      </c>
    </row>
    <row r="19" spans="3:11" s="1" customFormat="1" ht="21" customHeight="1" thickTop="1" x14ac:dyDescent="0.15">
      <c r="C19" s="24" t="s">
        <v>10</v>
      </c>
      <c r="D19" s="101">
        <f>D8+D18</f>
        <v>25471032</v>
      </c>
      <c r="E19" s="101">
        <f>E8+E18</f>
        <v>1084334</v>
      </c>
      <c r="F19" s="100"/>
      <c r="G19" s="106" t="s">
        <v>10</v>
      </c>
      <c r="H19" s="101">
        <f>H8+H18</f>
        <v>90512079</v>
      </c>
      <c r="I19" s="101">
        <f>I8+I18</f>
        <v>2858647</v>
      </c>
    </row>
    <row r="20" spans="3:11" ht="18.75" customHeight="1" x14ac:dyDescent="0.15">
      <c r="C20" s="3"/>
      <c r="D20" s="38"/>
      <c r="E20" s="38"/>
      <c r="F20" s="38"/>
      <c r="G20" s="38"/>
      <c r="H20" s="38"/>
      <c r="I20" s="6"/>
      <c r="J20" s="3"/>
      <c r="K20" s="3"/>
    </row>
    <row r="21" spans="3:11" x14ac:dyDescent="0.15">
      <c r="C21" s="3"/>
      <c r="D21" s="11"/>
      <c r="E21" s="11"/>
      <c r="F21" s="11"/>
      <c r="G21" s="11"/>
      <c r="H21" s="3"/>
      <c r="I21" s="3"/>
      <c r="J21" s="3"/>
    </row>
  </sheetData>
  <phoneticPr fontId="5"/>
  <pageMargins left="0.59055118110236227" right="0.11811023622047245" top="0.59055118110236227" bottom="0.59055118110236227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605"/>
  <sheetViews>
    <sheetView view="pageBreakPreview" topLeftCell="B453" zoomScale="60" zoomScaleNormal="100" workbookViewId="0">
      <selection activeCell="Z490" sqref="Z490"/>
    </sheetView>
  </sheetViews>
  <sheetFormatPr defaultRowHeight="13.5" x14ac:dyDescent="0.15"/>
  <cols>
    <col min="1" max="1" width="20.125" customWidth="1"/>
    <col min="2" max="2" width="22.625" bestFit="1" customWidth="1"/>
    <col min="3" max="3" width="26.75" bestFit="1" customWidth="1"/>
    <col min="4" max="4" width="9.25" style="119" bestFit="1" customWidth="1"/>
    <col min="5" max="5" width="10.625" style="119" customWidth="1"/>
    <col min="6" max="6" width="9.25" bestFit="1" customWidth="1"/>
  </cols>
  <sheetData>
    <row r="1" spans="1:29" hidden="1" x14ac:dyDescent="0.15">
      <c r="A1" t="str">
        <f>MID(A2,3,2)</f>
        <v>28</v>
      </c>
    </row>
    <row r="2" spans="1:29" x14ac:dyDescent="0.15">
      <c r="A2" s="122" t="s">
        <v>188</v>
      </c>
    </row>
    <row r="3" spans="1:29" x14ac:dyDescent="0.15">
      <c r="F3" s="39"/>
    </row>
    <row r="4" spans="1:29" ht="14.25" thickBot="1" x14ac:dyDescent="0.2">
      <c r="F4" s="39"/>
    </row>
    <row r="5" spans="1:29" ht="27" customHeight="1" x14ac:dyDescent="0.15">
      <c r="A5" s="317" t="s">
        <v>171</v>
      </c>
      <c r="B5" s="320" t="s">
        <v>62</v>
      </c>
      <c r="C5" s="320" t="s">
        <v>183</v>
      </c>
      <c r="D5" s="323" t="s">
        <v>187</v>
      </c>
      <c r="E5" s="313" t="str">
        <f>A2&amp;"地方債残高"</f>
        <v>平成28年度地方債残高</v>
      </c>
      <c r="F5" s="141" t="s">
        <v>189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3"/>
      <c r="AB5" s="123" t="s">
        <v>191</v>
      </c>
    </row>
    <row r="6" spans="1:29" x14ac:dyDescent="0.15">
      <c r="A6" s="318"/>
      <c r="B6" s="321"/>
      <c r="C6" s="321"/>
      <c r="D6" s="324"/>
      <c r="E6" s="314"/>
      <c r="F6" s="131">
        <v>1</v>
      </c>
      <c r="G6" s="125">
        <v>2</v>
      </c>
      <c r="H6" s="125">
        <v>3</v>
      </c>
      <c r="I6" s="125">
        <v>4</v>
      </c>
      <c r="J6" s="125">
        <v>5</v>
      </c>
      <c r="K6" s="125">
        <v>6</v>
      </c>
      <c r="L6" s="125">
        <v>7</v>
      </c>
      <c r="M6" s="125">
        <v>8</v>
      </c>
      <c r="N6" s="125">
        <v>9</v>
      </c>
      <c r="O6" s="125">
        <v>10</v>
      </c>
      <c r="P6" s="125">
        <v>11</v>
      </c>
      <c r="Q6" s="125">
        <v>12</v>
      </c>
      <c r="R6" s="125">
        <v>13</v>
      </c>
      <c r="S6" s="125">
        <v>14</v>
      </c>
      <c r="T6" s="125">
        <v>15</v>
      </c>
      <c r="U6" s="125">
        <v>16</v>
      </c>
      <c r="V6" s="125">
        <v>17</v>
      </c>
      <c r="W6" s="125">
        <v>18</v>
      </c>
      <c r="X6" s="125">
        <v>19</v>
      </c>
      <c r="Y6" s="125">
        <v>20</v>
      </c>
      <c r="Z6" s="144" t="s">
        <v>190</v>
      </c>
      <c r="AB6" s="123" t="s">
        <v>191</v>
      </c>
    </row>
    <row r="7" spans="1:29" ht="27.75" thickBot="1" x14ac:dyDescent="0.2">
      <c r="A7" s="319"/>
      <c r="B7" s="322"/>
      <c r="C7" s="322"/>
      <c r="D7" s="325"/>
      <c r="E7" s="315"/>
      <c r="F7" s="136" t="str">
        <f>"平成"&amp;SUM($A$1+F6)&amp;"年"</f>
        <v>平成29年</v>
      </c>
      <c r="G7" s="135" t="str">
        <f t="shared" ref="G7:Y7" si="0">"平成"&amp;SUM($A$1+G6)&amp;"年"</f>
        <v>平成30年</v>
      </c>
      <c r="H7" s="135" t="str">
        <f t="shared" si="0"/>
        <v>平成31年</v>
      </c>
      <c r="I7" s="135" t="str">
        <f t="shared" si="0"/>
        <v>平成32年</v>
      </c>
      <c r="J7" s="135" t="str">
        <f t="shared" si="0"/>
        <v>平成33年</v>
      </c>
      <c r="K7" s="135" t="str">
        <f t="shared" si="0"/>
        <v>平成34年</v>
      </c>
      <c r="L7" s="135" t="str">
        <f t="shared" si="0"/>
        <v>平成35年</v>
      </c>
      <c r="M7" s="135" t="str">
        <f t="shared" si="0"/>
        <v>平成36年</v>
      </c>
      <c r="N7" s="135" t="str">
        <f t="shared" si="0"/>
        <v>平成37年</v>
      </c>
      <c r="O7" s="135" t="str">
        <f t="shared" si="0"/>
        <v>平成38年</v>
      </c>
      <c r="P7" s="135" t="str">
        <f t="shared" si="0"/>
        <v>平成39年</v>
      </c>
      <c r="Q7" s="135" t="str">
        <f t="shared" si="0"/>
        <v>平成40年</v>
      </c>
      <c r="R7" s="135" t="str">
        <f t="shared" si="0"/>
        <v>平成41年</v>
      </c>
      <c r="S7" s="135" t="str">
        <f t="shared" si="0"/>
        <v>平成42年</v>
      </c>
      <c r="T7" s="135" t="str">
        <f t="shared" si="0"/>
        <v>平成43年</v>
      </c>
      <c r="U7" s="135" t="str">
        <f t="shared" si="0"/>
        <v>平成44年</v>
      </c>
      <c r="V7" s="135" t="str">
        <f t="shared" si="0"/>
        <v>平成45年</v>
      </c>
      <c r="W7" s="135" t="str">
        <f t="shared" si="0"/>
        <v>平成46年</v>
      </c>
      <c r="X7" s="135" t="str">
        <f t="shared" si="0"/>
        <v>平成47年</v>
      </c>
      <c r="Y7" s="135" t="str">
        <f t="shared" si="0"/>
        <v>平成48年</v>
      </c>
      <c r="Z7" s="145" t="str">
        <f>"平成"&amp;SUM($A$1+21)
&amp;"年以降"</f>
        <v>平成49年以降</v>
      </c>
      <c r="AB7" s="123" t="s">
        <v>191</v>
      </c>
    </row>
    <row r="8" spans="1:29" ht="14.25" thickTop="1" x14ac:dyDescent="0.15">
      <c r="A8" s="146" t="s">
        <v>246</v>
      </c>
      <c r="B8" s="132" t="s">
        <v>173</v>
      </c>
      <c r="C8" s="132" t="s">
        <v>186</v>
      </c>
      <c r="D8" s="133">
        <v>1.6E-2</v>
      </c>
      <c r="E8" s="139">
        <f>SUM(F8:Z8)</f>
        <v>22953961</v>
      </c>
      <c r="F8" s="137">
        <v>2541893</v>
      </c>
      <c r="G8" s="134">
        <v>2582727</v>
      </c>
      <c r="H8" s="134">
        <v>2624215</v>
      </c>
      <c r="I8" s="134">
        <v>2666371</v>
      </c>
      <c r="J8" s="134">
        <v>2709203</v>
      </c>
      <c r="K8" s="134">
        <v>2752723</v>
      </c>
      <c r="L8" s="134">
        <v>2796945</v>
      </c>
      <c r="M8" s="134">
        <v>2841873</v>
      </c>
      <c r="N8" s="134">
        <v>1438011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0</v>
      </c>
      <c r="Y8" s="134">
        <v>0</v>
      </c>
      <c r="Z8" s="147">
        <v>0</v>
      </c>
      <c r="AB8" s="123" t="s">
        <v>191</v>
      </c>
      <c r="AC8">
        <f>E8*D8</f>
        <v>367263.37599999999</v>
      </c>
    </row>
    <row r="9" spans="1:29" x14ac:dyDescent="0.15">
      <c r="A9" s="148" t="s">
        <v>246</v>
      </c>
      <c r="B9" s="124" t="s">
        <v>173</v>
      </c>
      <c r="C9" s="124" t="s">
        <v>186</v>
      </c>
      <c r="D9" s="130">
        <v>1.8000000000000002E-2</v>
      </c>
      <c r="E9" s="140">
        <f t="shared" ref="E9:E72" si="1">SUM(F9:Z9)</f>
        <v>4310515</v>
      </c>
      <c r="F9" s="138">
        <v>445341</v>
      </c>
      <c r="G9" s="126">
        <v>453393</v>
      </c>
      <c r="H9" s="126">
        <v>461590</v>
      </c>
      <c r="I9" s="126">
        <v>469937</v>
      </c>
      <c r="J9" s="126">
        <v>478434</v>
      </c>
      <c r="K9" s="126">
        <v>487084</v>
      </c>
      <c r="L9" s="126">
        <v>495892</v>
      </c>
      <c r="M9" s="126">
        <v>504858</v>
      </c>
      <c r="N9" s="126">
        <v>513986</v>
      </c>
      <c r="O9" s="126">
        <v>0</v>
      </c>
      <c r="P9" s="126">
        <v>0</v>
      </c>
      <c r="Q9" s="126">
        <v>0</v>
      </c>
      <c r="R9" s="126">
        <v>0</v>
      </c>
      <c r="S9" s="126">
        <v>0</v>
      </c>
      <c r="T9" s="126">
        <v>0</v>
      </c>
      <c r="U9" s="126">
        <v>0</v>
      </c>
      <c r="V9" s="126">
        <v>0</v>
      </c>
      <c r="W9" s="126">
        <v>0</v>
      </c>
      <c r="X9" s="126">
        <v>0</v>
      </c>
      <c r="Y9" s="126">
        <v>0</v>
      </c>
      <c r="Z9" s="149">
        <v>0</v>
      </c>
      <c r="AB9" s="123" t="s">
        <v>191</v>
      </c>
      <c r="AC9">
        <f t="shared" ref="AC9:AC72" si="2">E9*D9</f>
        <v>77589.27</v>
      </c>
    </row>
    <row r="10" spans="1:29" x14ac:dyDescent="0.15">
      <c r="A10" s="148" t="s">
        <v>246</v>
      </c>
      <c r="B10" s="124" t="s">
        <v>173</v>
      </c>
      <c r="C10" s="124" t="s">
        <v>186</v>
      </c>
      <c r="D10" s="130">
        <v>1.9E-2</v>
      </c>
      <c r="E10" s="140">
        <f t="shared" si="1"/>
        <v>7708661</v>
      </c>
      <c r="F10" s="138">
        <v>706938</v>
      </c>
      <c r="G10" s="126">
        <v>720434</v>
      </c>
      <c r="H10" s="126">
        <v>734187</v>
      </c>
      <c r="I10" s="126">
        <v>748203</v>
      </c>
      <c r="J10" s="126">
        <v>762487</v>
      </c>
      <c r="K10" s="126">
        <v>777042</v>
      </c>
      <c r="L10" s="126">
        <v>791876</v>
      </c>
      <c r="M10" s="126">
        <v>806995</v>
      </c>
      <c r="N10" s="126">
        <v>822400</v>
      </c>
      <c r="O10" s="126">
        <v>838099</v>
      </c>
      <c r="P10" s="126">
        <v>0</v>
      </c>
      <c r="Q10" s="126">
        <v>0</v>
      </c>
      <c r="R10" s="126">
        <v>0</v>
      </c>
      <c r="S10" s="126">
        <v>0</v>
      </c>
      <c r="T10" s="126">
        <v>0</v>
      </c>
      <c r="U10" s="126">
        <v>0</v>
      </c>
      <c r="V10" s="126">
        <v>0</v>
      </c>
      <c r="W10" s="126">
        <v>0</v>
      </c>
      <c r="X10" s="126">
        <v>0</v>
      </c>
      <c r="Y10" s="126">
        <v>0</v>
      </c>
      <c r="Z10" s="149">
        <v>0</v>
      </c>
      <c r="AB10" s="123" t="s">
        <v>191</v>
      </c>
      <c r="AC10">
        <f t="shared" si="2"/>
        <v>146464.55900000001</v>
      </c>
    </row>
    <row r="11" spans="1:29" x14ac:dyDescent="0.15">
      <c r="A11" s="148" t="s">
        <v>246</v>
      </c>
      <c r="B11" s="124" t="s">
        <v>173</v>
      </c>
      <c r="C11" s="124" t="s">
        <v>186</v>
      </c>
      <c r="D11" s="130">
        <v>1.9E-2</v>
      </c>
      <c r="E11" s="140">
        <f t="shared" si="1"/>
        <v>2569553</v>
      </c>
      <c r="F11" s="138">
        <v>235646</v>
      </c>
      <c r="G11" s="126">
        <v>240144</v>
      </c>
      <c r="H11" s="126">
        <v>244729</v>
      </c>
      <c r="I11" s="126">
        <v>249401</v>
      </c>
      <c r="J11" s="126">
        <v>254161</v>
      </c>
      <c r="K11" s="126">
        <v>259015</v>
      </c>
      <c r="L11" s="126">
        <v>263958</v>
      </c>
      <c r="M11" s="126">
        <v>268999</v>
      </c>
      <c r="N11" s="126">
        <v>274134</v>
      </c>
      <c r="O11" s="126">
        <v>279366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149">
        <v>0</v>
      </c>
      <c r="AB11" s="123" t="s">
        <v>191</v>
      </c>
      <c r="AC11">
        <f t="shared" si="2"/>
        <v>48821.506999999998</v>
      </c>
    </row>
    <row r="12" spans="1:29" x14ac:dyDescent="0.15">
      <c r="A12" s="148" t="s">
        <v>246</v>
      </c>
      <c r="B12" s="124" t="s">
        <v>173</v>
      </c>
      <c r="C12" s="124" t="s">
        <v>186</v>
      </c>
      <c r="D12" s="130">
        <v>1.7000000000000001E-2</v>
      </c>
      <c r="E12" s="140">
        <f t="shared" si="1"/>
        <v>2717619</v>
      </c>
      <c r="F12" s="138">
        <v>226680</v>
      </c>
      <c r="G12" s="126">
        <v>230550</v>
      </c>
      <c r="H12" s="126">
        <v>234486</v>
      </c>
      <c r="I12" s="126">
        <v>238489</v>
      </c>
      <c r="J12" s="126">
        <v>242562</v>
      </c>
      <c r="K12" s="126">
        <v>246703</v>
      </c>
      <c r="L12" s="126">
        <v>250914</v>
      </c>
      <c r="M12" s="126">
        <v>255200</v>
      </c>
      <c r="N12" s="126">
        <v>259556</v>
      </c>
      <c r="O12" s="126">
        <v>263986</v>
      </c>
      <c r="P12" s="126">
        <v>268493</v>
      </c>
      <c r="Q12" s="126">
        <v>0</v>
      </c>
      <c r="R12" s="126">
        <v>0</v>
      </c>
      <c r="S12" s="126">
        <v>0</v>
      </c>
      <c r="T12" s="126">
        <v>0</v>
      </c>
      <c r="U12" s="126">
        <v>0</v>
      </c>
      <c r="V12" s="126">
        <v>0</v>
      </c>
      <c r="W12" s="126">
        <v>0</v>
      </c>
      <c r="X12" s="126">
        <v>0</v>
      </c>
      <c r="Y12" s="126">
        <v>0</v>
      </c>
      <c r="Z12" s="149">
        <v>0</v>
      </c>
      <c r="AB12" s="123" t="s">
        <v>191</v>
      </c>
      <c r="AC12">
        <f t="shared" si="2"/>
        <v>46199.523000000001</v>
      </c>
    </row>
    <row r="13" spans="1:29" x14ac:dyDescent="0.15">
      <c r="A13" s="148" t="s">
        <v>246</v>
      </c>
      <c r="B13" s="124" t="s">
        <v>173</v>
      </c>
      <c r="C13" s="124" t="s">
        <v>186</v>
      </c>
      <c r="D13" s="130">
        <v>1.9E-2</v>
      </c>
      <c r="E13" s="140">
        <f t="shared" si="1"/>
        <v>7395296</v>
      </c>
      <c r="F13" s="138">
        <v>678201</v>
      </c>
      <c r="G13" s="126">
        <v>691148</v>
      </c>
      <c r="H13" s="126">
        <v>704342</v>
      </c>
      <c r="I13" s="126">
        <v>717788</v>
      </c>
      <c r="J13" s="126">
        <v>731491</v>
      </c>
      <c r="K13" s="126">
        <v>745455</v>
      </c>
      <c r="L13" s="126">
        <v>759685</v>
      </c>
      <c r="M13" s="126">
        <v>774188</v>
      </c>
      <c r="N13" s="126">
        <v>788969</v>
      </c>
      <c r="O13" s="126">
        <v>804029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6">
        <v>0</v>
      </c>
      <c r="Y13" s="126">
        <v>0</v>
      </c>
      <c r="Z13" s="149">
        <v>0</v>
      </c>
      <c r="AB13" s="123" t="s">
        <v>191</v>
      </c>
      <c r="AC13">
        <f t="shared" si="2"/>
        <v>140510.62400000001</v>
      </c>
    </row>
    <row r="14" spans="1:29" x14ac:dyDescent="0.15">
      <c r="A14" s="148" t="s">
        <v>246</v>
      </c>
      <c r="B14" s="124" t="s">
        <v>173</v>
      </c>
      <c r="C14" s="124" t="s">
        <v>186</v>
      </c>
      <c r="D14" s="130">
        <v>1.7000000000000001E-2</v>
      </c>
      <c r="E14" s="140">
        <f t="shared" si="1"/>
        <v>1485504</v>
      </c>
      <c r="F14" s="138">
        <v>118005</v>
      </c>
      <c r="G14" s="126">
        <v>120019</v>
      </c>
      <c r="H14" s="126">
        <v>122068</v>
      </c>
      <c r="I14" s="126">
        <v>124152</v>
      </c>
      <c r="J14" s="126">
        <v>126272</v>
      </c>
      <c r="K14" s="126">
        <v>128427</v>
      </c>
      <c r="L14" s="126">
        <v>130620</v>
      </c>
      <c r="M14" s="126">
        <v>132849</v>
      </c>
      <c r="N14" s="126">
        <v>135118</v>
      </c>
      <c r="O14" s="126">
        <v>137425</v>
      </c>
      <c r="P14" s="126">
        <v>139771</v>
      </c>
      <c r="Q14" s="126">
        <v>70778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6">
        <v>0</v>
      </c>
      <c r="Y14" s="126">
        <v>0</v>
      </c>
      <c r="Z14" s="149">
        <v>0</v>
      </c>
      <c r="AB14" s="123" t="s">
        <v>191</v>
      </c>
      <c r="AC14">
        <f t="shared" si="2"/>
        <v>25253.568000000003</v>
      </c>
    </row>
    <row r="15" spans="1:29" x14ac:dyDescent="0.15">
      <c r="A15" s="148" t="s">
        <v>246</v>
      </c>
      <c r="B15" s="124" t="s">
        <v>178</v>
      </c>
      <c r="C15" s="124" t="s">
        <v>186</v>
      </c>
      <c r="D15" s="130">
        <v>1.7000000000000001E-2</v>
      </c>
      <c r="E15" s="140">
        <f t="shared" si="1"/>
        <v>2971006</v>
      </c>
      <c r="F15" s="138">
        <v>236009</v>
      </c>
      <c r="G15" s="126">
        <v>240038</v>
      </c>
      <c r="H15" s="126">
        <v>244136</v>
      </c>
      <c r="I15" s="126">
        <v>248304</v>
      </c>
      <c r="J15" s="126">
        <v>252543</v>
      </c>
      <c r="K15" s="126">
        <v>256855</v>
      </c>
      <c r="L15" s="126">
        <v>261240</v>
      </c>
      <c r="M15" s="126">
        <v>265700</v>
      </c>
      <c r="N15" s="126">
        <v>270236</v>
      </c>
      <c r="O15" s="126">
        <v>274849</v>
      </c>
      <c r="P15" s="126">
        <v>279541</v>
      </c>
      <c r="Q15" s="126">
        <v>141555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0</v>
      </c>
      <c r="Z15" s="149">
        <v>0</v>
      </c>
      <c r="AB15" s="123" t="s">
        <v>191</v>
      </c>
      <c r="AC15">
        <f t="shared" si="2"/>
        <v>50507.102000000006</v>
      </c>
    </row>
    <row r="16" spans="1:29" x14ac:dyDescent="0.15">
      <c r="A16" s="148" t="s">
        <v>246</v>
      </c>
      <c r="B16" s="124" t="s">
        <v>173</v>
      </c>
      <c r="C16" s="124" t="s">
        <v>186</v>
      </c>
      <c r="D16" s="130">
        <v>1.9E-2</v>
      </c>
      <c r="E16" s="140">
        <f t="shared" si="1"/>
        <v>3620525</v>
      </c>
      <c r="F16" s="138">
        <v>298909</v>
      </c>
      <c r="G16" s="126">
        <v>304615</v>
      </c>
      <c r="H16" s="126">
        <v>310431</v>
      </c>
      <c r="I16" s="126">
        <v>316356</v>
      </c>
      <c r="J16" s="126">
        <v>322396</v>
      </c>
      <c r="K16" s="126">
        <v>328551</v>
      </c>
      <c r="L16" s="126">
        <v>334823</v>
      </c>
      <c r="M16" s="126">
        <v>341215</v>
      </c>
      <c r="N16" s="126">
        <v>347729</v>
      </c>
      <c r="O16" s="126">
        <v>354368</v>
      </c>
      <c r="P16" s="126">
        <v>361132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6">
        <v>0</v>
      </c>
      <c r="Y16" s="126">
        <v>0</v>
      </c>
      <c r="Z16" s="149">
        <v>0</v>
      </c>
      <c r="AB16" s="123" t="s">
        <v>191</v>
      </c>
      <c r="AC16">
        <f t="shared" si="2"/>
        <v>68789.974999999991</v>
      </c>
    </row>
    <row r="17" spans="1:29" x14ac:dyDescent="0.15">
      <c r="A17" s="148" t="s">
        <v>246</v>
      </c>
      <c r="B17" s="124" t="s">
        <v>178</v>
      </c>
      <c r="C17" s="124" t="s">
        <v>186</v>
      </c>
      <c r="D17" s="130">
        <v>1.9E-2</v>
      </c>
      <c r="E17" s="140">
        <f t="shared" si="1"/>
        <v>7241055</v>
      </c>
      <c r="F17" s="138">
        <v>597819</v>
      </c>
      <c r="G17" s="126">
        <v>609232</v>
      </c>
      <c r="H17" s="126">
        <v>620862</v>
      </c>
      <c r="I17" s="126">
        <v>632715</v>
      </c>
      <c r="J17" s="126">
        <v>644793</v>
      </c>
      <c r="K17" s="126">
        <v>657102</v>
      </c>
      <c r="L17" s="126">
        <v>669646</v>
      </c>
      <c r="M17" s="126">
        <v>682430</v>
      </c>
      <c r="N17" s="126">
        <v>695458</v>
      </c>
      <c r="O17" s="126">
        <v>708734</v>
      </c>
      <c r="P17" s="126">
        <v>722264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6">
        <v>0</v>
      </c>
      <c r="Y17" s="126">
        <v>0</v>
      </c>
      <c r="Z17" s="149">
        <v>0</v>
      </c>
      <c r="AB17" s="123" t="s">
        <v>191</v>
      </c>
      <c r="AC17">
        <f t="shared" si="2"/>
        <v>137580.04499999998</v>
      </c>
    </row>
    <row r="18" spans="1:29" x14ac:dyDescent="0.15">
      <c r="A18" s="148" t="s">
        <v>246</v>
      </c>
      <c r="B18" s="124" t="s">
        <v>173</v>
      </c>
      <c r="C18" s="124" t="s">
        <v>186</v>
      </c>
      <c r="D18" s="130">
        <v>1.7000000000000001E-2</v>
      </c>
      <c r="E18" s="140">
        <f t="shared" si="1"/>
        <v>7722945</v>
      </c>
      <c r="F18" s="138">
        <v>1233305</v>
      </c>
      <c r="G18" s="126">
        <v>1254361</v>
      </c>
      <c r="H18" s="126">
        <v>1275775</v>
      </c>
      <c r="I18" s="126">
        <v>1297556</v>
      </c>
      <c r="J18" s="126">
        <v>1319709</v>
      </c>
      <c r="K18" s="126">
        <v>1342239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49">
        <v>0</v>
      </c>
      <c r="AB18" s="123" t="s">
        <v>191</v>
      </c>
      <c r="AC18">
        <f t="shared" si="2"/>
        <v>131290.065</v>
      </c>
    </row>
    <row r="19" spans="1:29" x14ac:dyDescent="0.15">
      <c r="A19" s="148" t="s">
        <v>246</v>
      </c>
      <c r="B19" s="124" t="s">
        <v>173</v>
      </c>
      <c r="C19" s="124" t="s">
        <v>186</v>
      </c>
      <c r="D19" s="130">
        <v>1.8000000000000002E-2</v>
      </c>
      <c r="E19" s="140">
        <f t="shared" si="1"/>
        <v>589436</v>
      </c>
      <c r="F19" s="138">
        <v>44424</v>
      </c>
      <c r="G19" s="126">
        <v>45228</v>
      </c>
      <c r="H19" s="126">
        <v>46046</v>
      </c>
      <c r="I19" s="126">
        <v>46878</v>
      </c>
      <c r="J19" s="126">
        <v>47726</v>
      </c>
      <c r="K19" s="126">
        <v>48588</v>
      </c>
      <c r="L19" s="126">
        <v>49467</v>
      </c>
      <c r="M19" s="126">
        <v>50362</v>
      </c>
      <c r="N19" s="126">
        <v>51272</v>
      </c>
      <c r="O19" s="126">
        <v>52199</v>
      </c>
      <c r="P19" s="126">
        <v>53142</v>
      </c>
      <c r="Q19" s="126">
        <v>54104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49">
        <v>0</v>
      </c>
      <c r="AB19" s="123" t="s">
        <v>191</v>
      </c>
      <c r="AC19">
        <f t="shared" si="2"/>
        <v>10609.848000000002</v>
      </c>
    </row>
    <row r="20" spans="1:29" x14ac:dyDescent="0.15">
      <c r="A20" s="148" t="s">
        <v>246</v>
      </c>
      <c r="B20" s="124" t="s">
        <v>178</v>
      </c>
      <c r="C20" s="124" t="s">
        <v>186</v>
      </c>
      <c r="D20" s="130">
        <v>1.8000000000000002E-2</v>
      </c>
      <c r="E20" s="140">
        <f t="shared" si="1"/>
        <v>1178871</v>
      </c>
      <c r="F20" s="138">
        <v>88849</v>
      </c>
      <c r="G20" s="126">
        <v>90455</v>
      </c>
      <c r="H20" s="126">
        <v>92091</v>
      </c>
      <c r="I20" s="126">
        <v>93756</v>
      </c>
      <c r="J20" s="126">
        <v>95451</v>
      </c>
      <c r="K20" s="126">
        <v>97177</v>
      </c>
      <c r="L20" s="126">
        <v>98934</v>
      </c>
      <c r="M20" s="126">
        <v>100723</v>
      </c>
      <c r="N20" s="126">
        <v>102544</v>
      </c>
      <c r="O20" s="126">
        <v>104398</v>
      </c>
      <c r="P20" s="126">
        <v>106286</v>
      </c>
      <c r="Q20" s="126">
        <v>108207</v>
      </c>
      <c r="R20" s="126">
        <v>0</v>
      </c>
      <c r="S20" s="126">
        <v>0</v>
      </c>
      <c r="T20" s="126">
        <v>0</v>
      </c>
      <c r="U20" s="126">
        <v>0</v>
      </c>
      <c r="V20" s="126">
        <v>0</v>
      </c>
      <c r="W20" s="126">
        <v>0</v>
      </c>
      <c r="X20" s="126">
        <v>0</v>
      </c>
      <c r="Y20" s="126">
        <v>0</v>
      </c>
      <c r="Z20" s="149">
        <v>0</v>
      </c>
      <c r="AB20" s="123" t="s">
        <v>191</v>
      </c>
      <c r="AC20">
        <f t="shared" si="2"/>
        <v>21219.678000000004</v>
      </c>
    </row>
    <row r="21" spans="1:29" x14ac:dyDescent="0.15">
      <c r="A21" s="148" t="s">
        <v>246</v>
      </c>
      <c r="B21" s="124" t="s">
        <v>173</v>
      </c>
      <c r="C21" s="124" t="s">
        <v>186</v>
      </c>
      <c r="D21" s="130">
        <v>1.8000000000000002E-2</v>
      </c>
      <c r="E21" s="140">
        <f t="shared" si="1"/>
        <v>4347090</v>
      </c>
      <c r="F21" s="138">
        <v>327631</v>
      </c>
      <c r="G21" s="126">
        <v>333554</v>
      </c>
      <c r="H21" s="126">
        <v>339585</v>
      </c>
      <c r="I21" s="126">
        <v>345725</v>
      </c>
      <c r="J21" s="126">
        <v>351975</v>
      </c>
      <c r="K21" s="126">
        <v>358340</v>
      </c>
      <c r="L21" s="126">
        <v>364820</v>
      </c>
      <c r="M21" s="126">
        <v>371416</v>
      </c>
      <c r="N21" s="126">
        <v>378132</v>
      </c>
      <c r="O21" s="126">
        <v>384968</v>
      </c>
      <c r="P21" s="126">
        <v>391929</v>
      </c>
      <c r="Q21" s="126">
        <v>399015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149">
        <v>0</v>
      </c>
      <c r="AB21" s="123" t="s">
        <v>191</v>
      </c>
      <c r="AC21">
        <f t="shared" si="2"/>
        <v>78247.62000000001</v>
      </c>
    </row>
    <row r="22" spans="1:29" x14ac:dyDescent="0.15">
      <c r="A22" s="148" t="s">
        <v>246</v>
      </c>
      <c r="B22" s="124" t="s">
        <v>178</v>
      </c>
      <c r="C22" s="124" t="s">
        <v>186</v>
      </c>
      <c r="D22" s="130">
        <v>1.8000000000000002E-2</v>
      </c>
      <c r="E22" s="140">
        <f t="shared" si="1"/>
        <v>8620501</v>
      </c>
      <c r="F22" s="138">
        <v>649707</v>
      </c>
      <c r="G22" s="126">
        <v>661455</v>
      </c>
      <c r="H22" s="126">
        <v>673415</v>
      </c>
      <c r="I22" s="126">
        <v>685591</v>
      </c>
      <c r="J22" s="126">
        <v>697987</v>
      </c>
      <c r="K22" s="126">
        <v>710607</v>
      </c>
      <c r="L22" s="126">
        <v>723455</v>
      </c>
      <c r="M22" s="126">
        <v>736536</v>
      </c>
      <c r="N22" s="126">
        <v>749853</v>
      </c>
      <c r="O22" s="126">
        <v>763412</v>
      </c>
      <c r="P22" s="126">
        <v>777215</v>
      </c>
      <c r="Q22" s="126">
        <v>791268</v>
      </c>
      <c r="R22" s="126">
        <v>0</v>
      </c>
      <c r="S22" s="126">
        <v>0</v>
      </c>
      <c r="T22" s="126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49">
        <v>0</v>
      </c>
      <c r="AB22" s="123" t="s">
        <v>191</v>
      </c>
      <c r="AC22">
        <f t="shared" si="2"/>
        <v>155169.01800000001</v>
      </c>
    </row>
    <row r="23" spans="1:29" x14ac:dyDescent="0.15">
      <c r="A23" s="148" t="s">
        <v>246</v>
      </c>
      <c r="B23" s="124" t="s">
        <v>173</v>
      </c>
      <c r="C23" s="124" t="s">
        <v>186</v>
      </c>
      <c r="D23" s="130">
        <v>1.4999999999999999E-2</v>
      </c>
      <c r="E23" s="140">
        <f t="shared" si="1"/>
        <v>2057014</v>
      </c>
      <c r="F23" s="138">
        <v>280851</v>
      </c>
      <c r="G23" s="126">
        <v>285079</v>
      </c>
      <c r="H23" s="126">
        <v>289371</v>
      </c>
      <c r="I23" s="126">
        <v>293728</v>
      </c>
      <c r="J23" s="126">
        <v>298150</v>
      </c>
      <c r="K23" s="126">
        <v>302639</v>
      </c>
      <c r="L23" s="126">
        <v>307196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6">
        <v>0</v>
      </c>
      <c r="W23" s="126">
        <v>0</v>
      </c>
      <c r="X23" s="126">
        <v>0</v>
      </c>
      <c r="Y23" s="126">
        <v>0</v>
      </c>
      <c r="Z23" s="149">
        <v>0</v>
      </c>
      <c r="AB23" s="123" t="s">
        <v>191</v>
      </c>
      <c r="AC23">
        <f t="shared" si="2"/>
        <v>30855.21</v>
      </c>
    </row>
    <row r="24" spans="1:29" x14ac:dyDescent="0.15">
      <c r="A24" s="148" t="s">
        <v>246</v>
      </c>
      <c r="B24" s="124" t="s">
        <v>173</v>
      </c>
      <c r="C24" s="124" t="s">
        <v>186</v>
      </c>
      <c r="D24" s="130">
        <v>1.3000000000000001E-2</v>
      </c>
      <c r="E24" s="140">
        <f t="shared" si="1"/>
        <v>7521659</v>
      </c>
      <c r="F24" s="138">
        <v>898123</v>
      </c>
      <c r="G24" s="126">
        <v>909836</v>
      </c>
      <c r="H24" s="126">
        <v>921704</v>
      </c>
      <c r="I24" s="126">
        <v>933723</v>
      </c>
      <c r="J24" s="126">
        <v>945901</v>
      </c>
      <c r="K24" s="126">
        <v>958239</v>
      </c>
      <c r="L24" s="126">
        <v>970735</v>
      </c>
      <c r="M24" s="126">
        <v>983398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v>0</v>
      </c>
      <c r="V24" s="126">
        <v>0</v>
      </c>
      <c r="W24" s="126">
        <v>0</v>
      </c>
      <c r="X24" s="126">
        <v>0</v>
      </c>
      <c r="Y24" s="126">
        <v>0</v>
      </c>
      <c r="Z24" s="149">
        <v>0</v>
      </c>
      <c r="AB24" s="123" t="s">
        <v>191</v>
      </c>
      <c r="AC24">
        <f t="shared" si="2"/>
        <v>97781.56700000001</v>
      </c>
    </row>
    <row r="25" spans="1:29" x14ac:dyDescent="0.15">
      <c r="A25" s="148" t="s">
        <v>246</v>
      </c>
      <c r="B25" s="124" t="s">
        <v>178</v>
      </c>
      <c r="C25" s="124" t="s">
        <v>186</v>
      </c>
      <c r="D25" s="130">
        <v>1.3000000000000001E-2</v>
      </c>
      <c r="E25" s="140">
        <f t="shared" si="1"/>
        <v>17163054</v>
      </c>
      <c r="F25" s="138">
        <v>2049353</v>
      </c>
      <c r="G25" s="126">
        <v>2076081</v>
      </c>
      <c r="H25" s="126">
        <v>2103157</v>
      </c>
      <c r="I25" s="126">
        <v>2130588</v>
      </c>
      <c r="J25" s="126">
        <v>2158376</v>
      </c>
      <c r="K25" s="126">
        <v>2186525</v>
      </c>
      <c r="L25" s="126">
        <v>2215043</v>
      </c>
      <c r="M25" s="126">
        <v>2243931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126">
        <v>0</v>
      </c>
      <c r="Y25" s="126">
        <v>0</v>
      </c>
      <c r="Z25" s="149">
        <v>0</v>
      </c>
      <c r="AB25" s="123" t="s">
        <v>191</v>
      </c>
      <c r="AC25">
        <f t="shared" si="2"/>
        <v>223119.70200000002</v>
      </c>
    </row>
    <row r="26" spans="1:29" x14ac:dyDescent="0.15">
      <c r="A26" s="148" t="s">
        <v>246</v>
      </c>
      <c r="B26" s="124" t="s">
        <v>173</v>
      </c>
      <c r="C26" s="124" t="s">
        <v>186</v>
      </c>
      <c r="D26" s="130">
        <v>1.7000000000000001E-2</v>
      </c>
      <c r="E26" s="140">
        <f t="shared" si="1"/>
        <v>2685685</v>
      </c>
      <c r="F26" s="138">
        <v>186264</v>
      </c>
      <c r="G26" s="126">
        <v>189444</v>
      </c>
      <c r="H26" s="126">
        <v>192678</v>
      </c>
      <c r="I26" s="126">
        <v>195967</v>
      </c>
      <c r="J26" s="126">
        <v>199314</v>
      </c>
      <c r="K26" s="126">
        <v>202716</v>
      </c>
      <c r="L26" s="126">
        <v>206177</v>
      </c>
      <c r="M26" s="126">
        <v>209698</v>
      </c>
      <c r="N26" s="126">
        <v>213278</v>
      </c>
      <c r="O26" s="126">
        <v>216920</v>
      </c>
      <c r="P26" s="126">
        <v>220622</v>
      </c>
      <c r="Q26" s="126">
        <v>224389</v>
      </c>
      <c r="R26" s="126">
        <v>228218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  <c r="X26" s="126">
        <v>0</v>
      </c>
      <c r="Y26" s="126">
        <v>0</v>
      </c>
      <c r="Z26" s="149">
        <v>0</v>
      </c>
      <c r="AB26" s="123" t="s">
        <v>191</v>
      </c>
      <c r="AC26">
        <f t="shared" si="2"/>
        <v>45656.645000000004</v>
      </c>
    </row>
    <row r="27" spans="1:29" x14ac:dyDescent="0.15">
      <c r="A27" s="148" t="s">
        <v>246</v>
      </c>
      <c r="B27" s="124" t="s">
        <v>178</v>
      </c>
      <c r="C27" s="124" t="s">
        <v>186</v>
      </c>
      <c r="D27" s="130">
        <v>1.7000000000000001E-2</v>
      </c>
      <c r="E27" s="140">
        <f t="shared" si="1"/>
        <v>6161282</v>
      </c>
      <c r="F27" s="138">
        <v>427313</v>
      </c>
      <c r="G27" s="126">
        <v>434609</v>
      </c>
      <c r="H27" s="126">
        <v>442028</v>
      </c>
      <c r="I27" s="126">
        <v>449575</v>
      </c>
      <c r="J27" s="126">
        <v>457249</v>
      </c>
      <c r="K27" s="126">
        <v>465056</v>
      </c>
      <c r="L27" s="126">
        <v>472996</v>
      </c>
      <c r="M27" s="126">
        <v>481070</v>
      </c>
      <c r="N27" s="126">
        <v>489283</v>
      </c>
      <c r="O27" s="126">
        <v>497636</v>
      </c>
      <c r="P27" s="126">
        <v>506132</v>
      </c>
      <c r="Q27" s="126">
        <v>514773</v>
      </c>
      <c r="R27" s="126">
        <v>523562</v>
      </c>
      <c r="S27" s="126">
        <v>0</v>
      </c>
      <c r="T27" s="126">
        <v>0</v>
      </c>
      <c r="U27" s="126">
        <v>0</v>
      </c>
      <c r="V27" s="126">
        <v>0</v>
      </c>
      <c r="W27" s="126">
        <v>0</v>
      </c>
      <c r="X27" s="126">
        <v>0</v>
      </c>
      <c r="Y27" s="126">
        <v>0</v>
      </c>
      <c r="Z27" s="149">
        <v>0</v>
      </c>
      <c r="AB27" s="123" t="s">
        <v>191</v>
      </c>
      <c r="AC27">
        <f t="shared" si="2"/>
        <v>104741.79400000001</v>
      </c>
    </row>
    <row r="28" spans="1:29" x14ac:dyDescent="0.15">
      <c r="A28" s="148" t="s">
        <v>246</v>
      </c>
      <c r="B28" s="124" t="s">
        <v>173</v>
      </c>
      <c r="C28" s="124" t="s">
        <v>186</v>
      </c>
      <c r="D28" s="130">
        <v>1.4999999999999999E-2</v>
      </c>
      <c r="E28" s="140">
        <f t="shared" si="1"/>
        <v>4375645</v>
      </c>
      <c r="F28" s="138">
        <v>283100</v>
      </c>
      <c r="G28" s="126">
        <v>287362</v>
      </c>
      <c r="H28" s="126">
        <v>291690</v>
      </c>
      <c r="I28" s="126">
        <v>296081</v>
      </c>
      <c r="J28" s="126">
        <v>300540</v>
      </c>
      <c r="K28" s="126">
        <v>305064</v>
      </c>
      <c r="L28" s="126">
        <v>309657</v>
      </c>
      <c r="M28" s="126">
        <v>314320</v>
      </c>
      <c r="N28" s="126">
        <v>319052</v>
      </c>
      <c r="O28" s="126">
        <v>323856</v>
      </c>
      <c r="P28" s="126">
        <v>328731</v>
      </c>
      <c r="Q28" s="126">
        <v>333682</v>
      </c>
      <c r="R28" s="126">
        <v>338705</v>
      </c>
      <c r="S28" s="126">
        <v>343805</v>
      </c>
      <c r="T28" s="126">
        <v>0</v>
      </c>
      <c r="U28" s="126">
        <v>0</v>
      </c>
      <c r="V28" s="126">
        <v>0</v>
      </c>
      <c r="W28" s="126">
        <v>0</v>
      </c>
      <c r="X28" s="126">
        <v>0</v>
      </c>
      <c r="Y28" s="126">
        <v>0</v>
      </c>
      <c r="Z28" s="149">
        <v>0</v>
      </c>
      <c r="AB28" s="123" t="s">
        <v>191</v>
      </c>
      <c r="AC28">
        <f t="shared" si="2"/>
        <v>65634.675000000003</v>
      </c>
    </row>
    <row r="29" spans="1:29" x14ac:dyDescent="0.15">
      <c r="A29" s="148" t="s">
        <v>246</v>
      </c>
      <c r="B29" s="124" t="s">
        <v>178</v>
      </c>
      <c r="C29" s="124" t="s">
        <v>186</v>
      </c>
      <c r="D29" s="130">
        <v>1.4999999999999999E-2</v>
      </c>
      <c r="E29" s="140">
        <f t="shared" si="1"/>
        <v>8667144</v>
      </c>
      <c r="F29" s="138">
        <v>560757</v>
      </c>
      <c r="G29" s="126">
        <v>569200</v>
      </c>
      <c r="H29" s="126">
        <v>577770</v>
      </c>
      <c r="I29" s="126">
        <v>586469</v>
      </c>
      <c r="J29" s="126">
        <v>595298</v>
      </c>
      <c r="K29" s="126">
        <v>604262</v>
      </c>
      <c r="L29" s="126">
        <v>613360</v>
      </c>
      <c r="M29" s="126">
        <v>622594</v>
      </c>
      <c r="N29" s="126">
        <v>631969</v>
      </c>
      <c r="O29" s="126">
        <v>641483</v>
      </c>
      <c r="P29" s="126">
        <v>651142</v>
      </c>
      <c r="Q29" s="126">
        <v>660945</v>
      </c>
      <c r="R29" s="126">
        <v>670897</v>
      </c>
      <c r="S29" s="126">
        <v>680998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0</v>
      </c>
      <c r="Z29" s="149">
        <v>0</v>
      </c>
      <c r="AB29" s="123" t="s">
        <v>191</v>
      </c>
      <c r="AC29">
        <f t="shared" si="2"/>
        <v>130007.15999999999</v>
      </c>
    </row>
    <row r="30" spans="1:29" x14ac:dyDescent="0.15">
      <c r="A30" s="148" t="s">
        <v>246</v>
      </c>
      <c r="B30" s="124" t="s">
        <v>173</v>
      </c>
      <c r="C30" s="124" t="s">
        <v>186</v>
      </c>
      <c r="D30" s="130">
        <v>1.1000000000000001E-2</v>
      </c>
      <c r="E30" s="140">
        <f t="shared" si="1"/>
        <v>1347743</v>
      </c>
      <c r="F30" s="138">
        <v>128219</v>
      </c>
      <c r="G30" s="126">
        <v>129633</v>
      </c>
      <c r="H30" s="126">
        <v>131063</v>
      </c>
      <c r="I30" s="126">
        <v>132509</v>
      </c>
      <c r="J30" s="126">
        <v>133971</v>
      </c>
      <c r="K30" s="126">
        <v>135448</v>
      </c>
      <c r="L30" s="126">
        <v>136942</v>
      </c>
      <c r="M30" s="126">
        <v>138454</v>
      </c>
      <c r="N30" s="126">
        <v>139980</v>
      </c>
      <c r="O30" s="126">
        <v>141524</v>
      </c>
      <c r="P30" s="126">
        <v>0</v>
      </c>
      <c r="Q30" s="126">
        <v>0</v>
      </c>
      <c r="R30" s="126">
        <v>0</v>
      </c>
      <c r="S30" s="126">
        <v>0</v>
      </c>
      <c r="T30" s="126">
        <v>0</v>
      </c>
      <c r="U30" s="126">
        <v>0</v>
      </c>
      <c r="V30" s="126">
        <v>0</v>
      </c>
      <c r="W30" s="126">
        <v>0</v>
      </c>
      <c r="X30" s="126">
        <v>0</v>
      </c>
      <c r="Y30" s="126">
        <v>0</v>
      </c>
      <c r="Z30" s="149">
        <v>0</v>
      </c>
      <c r="AB30" s="123" t="s">
        <v>191</v>
      </c>
      <c r="AC30">
        <f t="shared" si="2"/>
        <v>14825.173000000001</v>
      </c>
    </row>
    <row r="31" spans="1:29" x14ac:dyDescent="0.15">
      <c r="A31" s="148" t="s">
        <v>246</v>
      </c>
      <c r="B31" s="124" t="s">
        <v>178</v>
      </c>
      <c r="C31" s="124" t="s">
        <v>186</v>
      </c>
      <c r="D31" s="130">
        <v>1.1000000000000001E-2</v>
      </c>
      <c r="E31" s="140">
        <f t="shared" si="1"/>
        <v>2695486</v>
      </c>
      <c r="F31" s="138">
        <v>256438</v>
      </c>
      <c r="G31" s="126">
        <v>259267</v>
      </c>
      <c r="H31" s="126">
        <v>262127</v>
      </c>
      <c r="I31" s="126">
        <v>265018</v>
      </c>
      <c r="J31" s="126">
        <v>267941</v>
      </c>
      <c r="K31" s="126">
        <v>270897</v>
      </c>
      <c r="L31" s="126">
        <v>273885</v>
      </c>
      <c r="M31" s="126">
        <v>276905</v>
      </c>
      <c r="N31" s="126">
        <v>279960</v>
      </c>
      <c r="O31" s="126">
        <v>283048</v>
      </c>
      <c r="P31" s="126">
        <v>0</v>
      </c>
      <c r="Q31" s="126">
        <v>0</v>
      </c>
      <c r="R31" s="126">
        <v>0</v>
      </c>
      <c r="S31" s="126">
        <v>0</v>
      </c>
      <c r="T31" s="126">
        <v>0</v>
      </c>
      <c r="U31" s="126">
        <v>0</v>
      </c>
      <c r="V31" s="126">
        <v>0</v>
      </c>
      <c r="W31" s="126">
        <v>0</v>
      </c>
      <c r="X31" s="126">
        <v>0</v>
      </c>
      <c r="Y31" s="126">
        <v>0</v>
      </c>
      <c r="Z31" s="149">
        <v>0</v>
      </c>
      <c r="AB31" s="123" t="s">
        <v>191</v>
      </c>
      <c r="AC31">
        <f t="shared" si="2"/>
        <v>29650.346000000001</v>
      </c>
    </row>
    <row r="32" spans="1:29" x14ac:dyDescent="0.15">
      <c r="A32" s="148" t="s">
        <v>246</v>
      </c>
      <c r="B32" s="124" t="s">
        <v>173</v>
      </c>
      <c r="C32" s="124" t="s">
        <v>186</v>
      </c>
      <c r="D32" s="130">
        <v>1.2E-2</v>
      </c>
      <c r="E32" s="140">
        <f t="shared" si="1"/>
        <v>2366213</v>
      </c>
      <c r="F32" s="138">
        <v>250507</v>
      </c>
      <c r="G32" s="126">
        <v>253523</v>
      </c>
      <c r="H32" s="126">
        <v>256574</v>
      </c>
      <c r="I32" s="126">
        <v>259661</v>
      </c>
      <c r="J32" s="126">
        <v>262787</v>
      </c>
      <c r="K32" s="126">
        <v>265950</v>
      </c>
      <c r="L32" s="126">
        <v>269151</v>
      </c>
      <c r="M32" s="126">
        <v>272391</v>
      </c>
      <c r="N32" s="126">
        <v>275669</v>
      </c>
      <c r="O32" s="126">
        <v>0</v>
      </c>
      <c r="P32" s="126">
        <v>0</v>
      </c>
      <c r="Q32" s="126">
        <v>0</v>
      </c>
      <c r="R32" s="126">
        <v>0</v>
      </c>
      <c r="S32" s="126">
        <v>0</v>
      </c>
      <c r="T32" s="126">
        <v>0</v>
      </c>
      <c r="U32" s="126">
        <v>0</v>
      </c>
      <c r="V32" s="126">
        <v>0</v>
      </c>
      <c r="W32" s="126">
        <v>0</v>
      </c>
      <c r="X32" s="126">
        <v>0</v>
      </c>
      <c r="Y32" s="126">
        <v>0</v>
      </c>
      <c r="Z32" s="149">
        <v>0</v>
      </c>
      <c r="AB32" s="123" t="s">
        <v>191</v>
      </c>
      <c r="AC32">
        <f t="shared" si="2"/>
        <v>28394.556</v>
      </c>
    </row>
    <row r="33" spans="1:29" x14ac:dyDescent="0.15">
      <c r="A33" s="148" t="s">
        <v>246</v>
      </c>
      <c r="B33" s="124" t="s">
        <v>178</v>
      </c>
      <c r="C33" s="124" t="s">
        <v>186</v>
      </c>
      <c r="D33" s="130">
        <v>1.2E-2</v>
      </c>
      <c r="E33" s="140">
        <f t="shared" si="1"/>
        <v>4427107</v>
      </c>
      <c r="F33" s="138">
        <v>468691</v>
      </c>
      <c r="G33" s="126">
        <v>474332</v>
      </c>
      <c r="H33" s="126">
        <v>480041</v>
      </c>
      <c r="I33" s="126">
        <v>485819</v>
      </c>
      <c r="J33" s="126">
        <v>491666</v>
      </c>
      <c r="K33" s="126">
        <v>497584</v>
      </c>
      <c r="L33" s="126">
        <v>503572</v>
      </c>
      <c r="M33" s="126">
        <v>509634</v>
      </c>
      <c r="N33" s="126">
        <v>515768</v>
      </c>
      <c r="O33" s="126">
        <v>0</v>
      </c>
      <c r="P33" s="126">
        <v>0</v>
      </c>
      <c r="Q33" s="126">
        <v>0</v>
      </c>
      <c r="R33" s="126">
        <v>0</v>
      </c>
      <c r="S33" s="126">
        <v>0</v>
      </c>
      <c r="T33" s="126">
        <v>0</v>
      </c>
      <c r="U33" s="126">
        <v>0</v>
      </c>
      <c r="V33" s="126">
        <v>0</v>
      </c>
      <c r="W33" s="126">
        <v>0</v>
      </c>
      <c r="X33" s="126">
        <v>0</v>
      </c>
      <c r="Y33" s="126">
        <v>0</v>
      </c>
      <c r="Z33" s="149">
        <v>0</v>
      </c>
      <c r="AB33" s="123" t="s">
        <v>191</v>
      </c>
      <c r="AC33">
        <f t="shared" si="2"/>
        <v>53125.284</v>
      </c>
    </row>
    <row r="34" spans="1:29" x14ac:dyDescent="0.15">
      <c r="A34" s="148" t="s">
        <v>246</v>
      </c>
      <c r="B34" s="124" t="s">
        <v>173</v>
      </c>
      <c r="C34" s="124" t="s">
        <v>186</v>
      </c>
      <c r="D34" s="130">
        <v>1.7000000000000001E-2</v>
      </c>
      <c r="E34" s="140">
        <f t="shared" si="1"/>
        <v>1752498</v>
      </c>
      <c r="F34" s="138">
        <v>338735</v>
      </c>
      <c r="G34" s="126">
        <v>344518</v>
      </c>
      <c r="H34" s="126">
        <v>350399</v>
      </c>
      <c r="I34" s="126">
        <v>356381</v>
      </c>
      <c r="J34" s="126">
        <v>362465</v>
      </c>
      <c r="K34" s="126">
        <v>0</v>
      </c>
      <c r="L34" s="126">
        <v>0</v>
      </c>
      <c r="M34" s="126">
        <v>0</v>
      </c>
      <c r="N34" s="126">
        <v>0</v>
      </c>
      <c r="O34" s="126">
        <v>0</v>
      </c>
      <c r="P34" s="126">
        <v>0</v>
      </c>
      <c r="Q34" s="126">
        <v>0</v>
      </c>
      <c r="R34" s="126">
        <v>0</v>
      </c>
      <c r="S34" s="126">
        <v>0</v>
      </c>
      <c r="T34" s="126">
        <v>0</v>
      </c>
      <c r="U34" s="126">
        <v>0</v>
      </c>
      <c r="V34" s="126">
        <v>0</v>
      </c>
      <c r="W34" s="126">
        <v>0</v>
      </c>
      <c r="X34" s="126">
        <v>0</v>
      </c>
      <c r="Y34" s="126">
        <v>0</v>
      </c>
      <c r="Z34" s="149">
        <v>0</v>
      </c>
      <c r="AB34" s="123" t="s">
        <v>191</v>
      </c>
      <c r="AC34">
        <f t="shared" si="2"/>
        <v>29792.466</v>
      </c>
    </row>
    <row r="35" spans="1:29" x14ac:dyDescent="0.15">
      <c r="A35" s="148" t="s">
        <v>246</v>
      </c>
      <c r="B35" s="124" t="s">
        <v>173</v>
      </c>
      <c r="C35" s="124" t="s">
        <v>186</v>
      </c>
      <c r="D35" s="130">
        <v>6.9999999999999993E-3</v>
      </c>
      <c r="E35" s="140">
        <f t="shared" si="1"/>
        <v>10997431</v>
      </c>
      <c r="F35" s="138">
        <v>1801035</v>
      </c>
      <c r="G35" s="126">
        <v>1813664</v>
      </c>
      <c r="H35" s="126">
        <v>1826382</v>
      </c>
      <c r="I35" s="126">
        <v>1839189</v>
      </c>
      <c r="J35" s="126">
        <v>1852086</v>
      </c>
      <c r="K35" s="126">
        <v>1865075</v>
      </c>
      <c r="L35" s="126">
        <v>0</v>
      </c>
      <c r="M35" s="126">
        <v>0</v>
      </c>
      <c r="N35" s="126">
        <v>0</v>
      </c>
      <c r="O35" s="126">
        <v>0</v>
      </c>
      <c r="P35" s="126">
        <v>0</v>
      </c>
      <c r="Q35" s="126">
        <v>0</v>
      </c>
      <c r="R35" s="126">
        <v>0</v>
      </c>
      <c r="S35" s="126">
        <v>0</v>
      </c>
      <c r="T35" s="126">
        <v>0</v>
      </c>
      <c r="U35" s="126">
        <v>0</v>
      </c>
      <c r="V35" s="126">
        <v>0</v>
      </c>
      <c r="W35" s="126">
        <v>0</v>
      </c>
      <c r="X35" s="126">
        <v>0</v>
      </c>
      <c r="Y35" s="126">
        <v>0</v>
      </c>
      <c r="Z35" s="149">
        <v>0</v>
      </c>
      <c r="AB35" s="123" t="s">
        <v>191</v>
      </c>
      <c r="AC35">
        <f t="shared" si="2"/>
        <v>76982.016999999993</v>
      </c>
    </row>
    <row r="36" spans="1:29" x14ac:dyDescent="0.15">
      <c r="A36" s="148" t="s">
        <v>246</v>
      </c>
      <c r="B36" s="124" t="s">
        <v>173</v>
      </c>
      <c r="C36" s="124" t="s">
        <v>186</v>
      </c>
      <c r="D36" s="130">
        <v>1.8000000000000002E-2</v>
      </c>
      <c r="E36" s="140">
        <f t="shared" si="1"/>
        <v>20112986</v>
      </c>
      <c r="F36" s="138">
        <v>2528143</v>
      </c>
      <c r="G36" s="126">
        <v>2573854</v>
      </c>
      <c r="H36" s="126">
        <v>2620393</v>
      </c>
      <c r="I36" s="126">
        <v>2667771</v>
      </c>
      <c r="J36" s="126">
        <v>2716008</v>
      </c>
      <c r="K36" s="126">
        <v>2765116</v>
      </c>
      <c r="L36" s="126">
        <v>2815112</v>
      </c>
      <c r="M36" s="126">
        <v>1426589</v>
      </c>
      <c r="N36" s="126">
        <v>0</v>
      </c>
      <c r="O36" s="126">
        <v>0</v>
      </c>
      <c r="P36" s="126">
        <v>0</v>
      </c>
      <c r="Q36" s="126">
        <v>0</v>
      </c>
      <c r="R36" s="126">
        <v>0</v>
      </c>
      <c r="S36" s="126">
        <v>0</v>
      </c>
      <c r="T36" s="126">
        <v>0</v>
      </c>
      <c r="U36" s="126">
        <v>0</v>
      </c>
      <c r="V36" s="126">
        <v>0</v>
      </c>
      <c r="W36" s="126">
        <v>0</v>
      </c>
      <c r="X36" s="126">
        <v>0</v>
      </c>
      <c r="Y36" s="126">
        <v>0</v>
      </c>
      <c r="Z36" s="149">
        <v>0</v>
      </c>
      <c r="AB36" s="123" t="s">
        <v>191</v>
      </c>
      <c r="AC36">
        <f t="shared" si="2"/>
        <v>362033.74800000002</v>
      </c>
    </row>
    <row r="37" spans="1:29" x14ac:dyDescent="0.15">
      <c r="A37" s="148" t="s">
        <v>246</v>
      </c>
      <c r="B37" s="124" t="s">
        <v>173</v>
      </c>
      <c r="C37" s="124" t="s">
        <v>186</v>
      </c>
      <c r="D37" s="130">
        <v>2.5000000000000001E-2</v>
      </c>
      <c r="E37" s="140">
        <f t="shared" si="1"/>
        <v>215016</v>
      </c>
      <c r="F37" s="138">
        <v>215016</v>
      </c>
      <c r="G37" s="126">
        <v>0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6">
        <v>0</v>
      </c>
      <c r="Q37" s="126">
        <v>0</v>
      </c>
      <c r="R37" s="126">
        <v>0</v>
      </c>
      <c r="S37" s="126">
        <v>0</v>
      </c>
      <c r="T37" s="126">
        <v>0</v>
      </c>
      <c r="U37" s="126">
        <v>0</v>
      </c>
      <c r="V37" s="126">
        <v>0</v>
      </c>
      <c r="W37" s="126">
        <v>0</v>
      </c>
      <c r="X37" s="126">
        <v>0</v>
      </c>
      <c r="Y37" s="126">
        <v>0</v>
      </c>
      <c r="Z37" s="149">
        <v>0</v>
      </c>
      <c r="AB37" s="123" t="s">
        <v>191</v>
      </c>
      <c r="AC37">
        <f t="shared" si="2"/>
        <v>5375.4000000000005</v>
      </c>
    </row>
    <row r="38" spans="1:29" x14ac:dyDescent="0.15">
      <c r="A38" s="148" t="s">
        <v>246</v>
      </c>
      <c r="B38" s="124" t="s">
        <v>173</v>
      </c>
      <c r="C38" s="124" t="s">
        <v>186</v>
      </c>
      <c r="D38" s="130">
        <v>2.5000000000000001E-2</v>
      </c>
      <c r="E38" s="140">
        <f t="shared" si="1"/>
        <v>60921</v>
      </c>
      <c r="F38" s="138">
        <v>60921</v>
      </c>
      <c r="G38" s="126">
        <v>0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0</v>
      </c>
      <c r="O38" s="126">
        <v>0</v>
      </c>
      <c r="P38" s="126">
        <v>0</v>
      </c>
      <c r="Q38" s="126">
        <v>0</v>
      </c>
      <c r="R38" s="126">
        <v>0</v>
      </c>
      <c r="S38" s="126">
        <v>0</v>
      </c>
      <c r="T38" s="126">
        <v>0</v>
      </c>
      <c r="U38" s="126">
        <v>0</v>
      </c>
      <c r="V38" s="126">
        <v>0</v>
      </c>
      <c r="W38" s="126">
        <v>0</v>
      </c>
      <c r="X38" s="126">
        <v>0</v>
      </c>
      <c r="Y38" s="126">
        <v>0</v>
      </c>
      <c r="Z38" s="149">
        <v>0</v>
      </c>
      <c r="AB38" s="123" t="s">
        <v>191</v>
      </c>
      <c r="AC38">
        <f t="shared" si="2"/>
        <v>1523.0250000000001</v>
      </c>
    </row>
    <row r="39" spans="1:29" x14ac:dyDescent="0.15">
      <c r="A39" s="148" t="s">
        <v>246</v>
      </c>
      <c r="B39" s="124" t="s">
        <v>173</v>
      </c>
      <c r="C39" s="124" t="s">
        <v>186</v>
      </c>
      <c r="D39" s="130">
        <v>1.7000000000000001E-2</v>
      </c>
      <c r="E39" s="140">
        <f t="shared" si="1"/>
        <v>372736</v>
      </c>
      <c r="F39" s="138">
        <v>184790</v>
      </c>
      <c r="G39" s="126">
        <v>187946</v>
      </c>
      <c r="H39" s="126">
        <v>0</v>
      </c>
      <c r="I39" s="126">
        <v>0</v>
      </c>
      <c r="J39" s="126">
        <v>0</v>
      </c>
      <c r="K39" s="126">
        <v>0</v>
      </c>
      <c r="L39" s="126">
        <v>0</v>
      </c>
      <c r="M39" s="126">
        <v>0</v>
      </c>
      <c r="N39" s="126">
        <v>0</v>
      </c>
      <c r="O39" s="126">
        <v>0</v>
      </c>
      <c r="P39" s="126">
        <v>0</v>
      </c>
      <c r="Q39" s="126">
        <v>0</v>
      </c>
      <c r="R39" s="126">
        <v>0</v>
      </c>
      <c r="S39" s="126">
        <v>0</v>
      </c>
      <c r="T39" s="126">
        <v>0</v>
      </c>
      <c r="U39" s="126">
        <v>0</v>
      </c>
      <c r="V39" s="126">
        <v>0</v>
      </c>
      <c r="W39" s="126">
        <v>0</v>
      </c>
      <c r="X39" s="126">
        <v>0</v>
      </c>
      <c r="Y39" s="126">
        <v>0</v>
      </c>
      <c r="Z39" s="149">
        <v>0</v>
      </c>
      <c r="AB39" s="123" t="s">
        <v>191</v>
      </c>
      <c r="AC39">
        <f t="shared" si="2"/>
        <v>6336.5120000000006</v>
      </c>
    </row>
    <row r="40" spans="1:29" x14ac:dyDescent="0.15">
      <c r="A40" s="148" t="s">
        <v>246</v>
      </c>
      <c r="B40" s="124" t="s">
        <v>173</v>
      </c>
      <c r="C40" s="124" t="s">
        <v>186</v>
      </c>
      <c r="D40" s="130">
        <v>1.7000000000000001E-2</v>
      </c>
      <c r="E40" s="140">
        <f t="shared" si="1"/>
        <v>745470</v>
      </c>
      <c r="F40" s="138">
        <v>369581</v>
      </c>
      <c r="G40" s="126">
        <v>375889</v>
      </c>
      <c r="H40" s="126">
        <v>0</v>
      </c>
      <c r="I40" s="126">
        <v>0</v>
      </c>
      <c r="J40" s="126">
        <v>0</v>
      </c>
      <c r="K40" s="126">
        <v>0</v>
      </c>
      <c r="L40" s="126">
        <v>0</v>
      </c>
      <c r="M40" s="126">
        <v>0</v>
      </c>
      <c r="N40" s="126">
        <v>0</v>
      </c>
      <c r="O40" s="126">
        <v>0</v>
      </c>
      <c r="P40" s="126">
        <v>0</v>
      </c>
      <c r="Q40" s="126">
        <v>0</v>
      </c>
      <c r="R40" s="126">
        <v>0</v>
      </c>
      <c r="S40" s="126">
        <v>0</v>
      </c>
      <c r="T40" s="126">
        <v>0</v>
      </c>
      <c r="U40" s="126">
        <v>0</v>
      </c>
      <c r="V40" s="126">
        <v>0</v>
      </c>
      <c r="W40" s="126">
        <v>0</v>
      </c>
      <c r="X40" s="126">
        <v>0</v>
      </c>
      <c r="Y40" s="126">
        <v>0</v>
      </c>
      <c r="Z40" s="149">
        <v>0</v>
      </c>
      <c r="AB40" s="123" t="s">
        <v>191</v>
      </c>
      <c r="AC40">
        <f t="shared" si="2"/>
        <v>12672.990000000002</v>
      </c>
    </row>
    <row r="41" spans="1:29" x14ac:dyDescent="0.15">
      <c r="A41" s="148" t="s">
        <v>246</v>
      </c>
      <c r="B41" s="124" t="s">
        <v>173</v>
      </c>
      <c r="C41" s="124" t="s">
        <v>186</v>
      </c>
      <c r="D41" s="130">
        <v>1.9E-2</v>
      </c>
      <c r="E41" s="140">
        <f t="shared" si="1"/>
        <v>3644724</v>
      </c>
      <c r="F41" s="138">
        <v>1437246</v>
      </c>
      <c r="G41" s="126">
        <v>1464683</v>
      </c>
      <c r="H41" s="126">
        <v>742795</v>
      </c>
      <c r="I41" s="126">
        <v>0</v>
      </c>
      <c r="J41" s="126">
        <v>0</v>
      </c>
      <c r="K41" s="126">
        <v>0</v>
      </c>
      <c r="L41" s="126">
        <v>0</v>
      </c>
      <c r="M41" s="126">
        <v>0</v>
      </c>
      <c r="N41" s="126">
        <v>0</v>
      </c>
      <c r="O41" s="126">
        <v>0</v>
      </c>
      <c r="P41" s="126">
        <v>0</v>
      </c>
      <c r="Q41" s="126">
        <v>0</v>
      </c>
      <c r="R41" s="126">
        <v>0</v>
      </c>
      <c r="S41" s="126">
        <v>0</v>
      </c>
      <c r="T41" s="126">
        <v>0</v>
      </c>
      <c r="U41" s="126">
        <v>0</v>
      </c>
      <c r="V41" s="126">
        <v>0</v>
      </c>
      <c r="W41" s="126">
        <v>0</v>
      </c>
      <c r="X41" s="126">
        <v>0</v>
      </c>
      <c r="Y41" s="126">
        <v>0</v>
      </c>
      <c r="Z41" s="149">
        <v>0</v>
      </c>
      <c r="AB41" s="123" t="s">
        <v>191</v>
      </c>
      <c r="AC41">
        <f t="shared" si="2"/>
        <v>69249.755999999994</v>
      </c>
    </row>
    <row r="42" spans="1:29" x14ac:dyDescent="0.15">
      <c r="A42" s="148" t="s">
        <v>246</v>
      </c>
      <c r="B42" s="124" t="s">
        <v>173</v>
      </c>
      <c r="C42" s="124" t="s">
        <v>186</v>
      </c>
      <c r="D42" s="130">
        <v>0.02</v>
      </c>
      <c r="E42" s="140">
        <f t="shared" si="1"/>
        <v>468822</v>
      </c>
      <c r="F42" s="138">
        <v>130634</v>
      </c>
      <c r="G42" s="126">
        <v>133259</v>
      </c>
      <c r="H42" s="126">
        <v>135938</v>
      </c>
      <c r="I42" s="126">
        <v>68991</v>
      </c>
      <c r="J42" s="126">
        <v>0</v>
      </c>
      <c r="K42" s="126">
        <v>0</v>
      </c>
      <c r="L42" s="126">
        <v>0</v>
      </c>
      <c r="M42" s="126">
        <v>0</v>
      </c>
      <c r="N42" s="126">
        <v>0</v>
      </c>
      <c r="O42" s="126">
        <v>0</v>
      </c>
      <c r="P42" s="126">
        <v>0</v>
      </c>
      <c r="Q42" s="126">
        <v>0</v>
      </c>
      <c r="R42" s="126">
        <v>0</v>
      </c>
      <c r="S42" s="126">
        <v>0</v>
      </c>
      <c r="T42" s="126">
        <v>0</v>
      </c>
      <c r="U42" s="126">
        <v>0</v>
      </c>
      <c r="V42" s="126">
        <v>0</v>
      </c>
      <c r="W42" s="126">
        <v>0</v>
      </c>
      <c r="X42" s="126">
        <v>0</v>
      </c>
      <c r="Y42" s="126">
        <v>0</v>
      </c>
      <c r="Z42" s="149">
        <v>0</v>
      </c>
      <c r="AB42" s="123" t="s">
        <v>191</v>
      </c>
      <c r="AC42">
        <f t="shared" si="2"/>
        <v>9376.44</v>
      </c>
    </row>
    <row r="43" spans="1:29" x14ac:dyDescent="0.15">
      <c r="A43" s="148" t="s">
        <v>246</v>
      </c>
      <c r="B43" s="124" t="s">
        <v>173</v>
      </c>
      <c r="C43" s="124" t="s">
        <v>186</v>
      </c>
      <c r="D43" s="130">
        <v>2.1000000000000001E-2</v>
      </c>
      <c r="E43" s="140">
        <f t="shared" si="1"/>
        <v>1769039</v>
      </c>
      <c r="F43" s="138">
        <v>492311</v>
      </c>
      <c r="G43" s="126">
        <v>502704</v>
      </c>
      <c r="H43" s="126">
        <v>513317</v>
      </c>
      <c r="I43" s="126">
        <v>260707</v>
      </c>
      <c r="J43" s="126">
        <v>0</v>
      </c>
      <c r="K43" s="126">
        <v>0</v>
      </c>
      <c r="L43" s="126">
        <v>0</v>
      </c>
      <c r="M43" s="126">
        <v>0</v>
      </c>
      <c r="N43" s="126">
        <v>0</v>
      </c>
      <c r="O43" s="126">
        <v>0</v>
      </c>
      <c r="P43" s="126">
        <v>0</v>
      </c>
      <c r="Q43" s="126">
        <v>0</v>
      </c>
      <c r="R43" s="126">
        <v>0</v>
      </c>
      <c r="S43" s="126">
        <v>0</v>
      </c>
      <c r="T43" s="126">
        <v>0</v>
      </c>
      <c r="U43" s="126">
        <v>0</v>
      </c>
      <c r="V43" s="126">
        <v>0</v>
      </c>
      <c r="W43" s="126">
        <v>0</v>
      </c>
      <c r="X43" s="126">
        <v>0</v>
      </c>
      <c r="Y43" s="126">
        <v>0</v>
      </c>
      <c r="Z43" s="149">
        <v>0</v>
      </c>
      <c r="AB43" s="123" t="s">
        <v>191</v>
      </c>
      <c r="AC43">
        <f t="shared" si="2"/>
        <v>37149.819000000003</v>
      </c>
    </row>
    <row r="44" spans="1:29" x14ac:dyDescent="0.15">
      <c r="A44" s="148" t="s">
        <v>246</v>
      </c>
      <c r="B44" s="124" t="s">
        <v>173</v>
      </c>
      <c r="C44" s="124" t="s">
        <v>186</v>
      </c>
      <c r="D44" s="130">
        <v>1.6E-2</v>
      </c>
      <c r="E44" s="140">
        <f t="shared" si="1"/>
        <v>5381921</v>
      </c>
      <c r="F44" s="138">
        <v>732581</v>
      </c>
      <c r="G44" s="126">
        <v>744350</v>
      </c>
      <c r="H44" s="126">
        <v>756307</v>
      </c>
      <c r="I44" s="126">
        <v>768456</v>
      </c>
      <c r="J44" s="126">
        <v>780801</v>
      </c>
      <c r="K44" s="126">
        <v>793343</v>
      </c>
      <c r="L44" s="126">
        <v>806083</v>
      </c>
      <c r="M44" s="126">
        <v>0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v>0</v>
      </c>
      <c r="V44" s="126">
        <v>0</v>
      </c>
      <c r="W44" s="126">
        <v>0</v>
      </c>
      <c r="X44" s="126">
        <v>0</v>
      </c>
      <c r="Y44" s="126">
        <v>0</v>
      </c>
      <c r="Z44" s="149">
        <v>0</v>
      </c>
      <c r="AB44" s="123" t="s">
        <v>191</v>
      </c>
      <c r="AC44">
        <f t="shared" si="2"/>
        <v>86110.736000000004</v>
      </c>
    </row>
    <row r="45" spans="1:29" x14ac:dyDescent="0.15">
      <c r="A45" s="148" t="s">
        <v>246</v>
      </c>
      <c r="B45" s="124" t="s">
        <v>173</v>
      </c>
      <c r="C45" s="124" t="s">
        <v>186</v>
      </c>
      <c r="D45" s="130">
        <v>1.7000000000000001E-2</v>
      </c>
      <c r="E45" s="140">
        <f t="shared" si="1"/>
        <v>6229649</v>
      </c>
      <c r="F45" s="138">
        <v>733358</v>
      </c>
      <c r="G45" s="126">
        <v>745878</v>
      </c>
      <c r="H45" s="126">
        <v>758611</v>
      </c>
      <c r="I45" s="126">
        <v>771563</v>
      </c>
      <c r="J45" s="126">
        <v>784733</v>
      </c>
      <c r="K45" s="126">
        <v>798133</v>
      </c>
      <c r="L45" s="126">
        <v>811757</v>
      </c>
      <c r="M45" s="126">
        <v>825616</v>
      </c>
      <c r="N45" s="126">
        <v>0</v>
      </c>
      <c r="O45" s="126">
        <v>0</v>
      </c>
      <c r="P45" s="126">
        <v>0</v>
      </c>
      <c r="Q45" s="126">
        <v>0</v>
      </c>
      <c r="R45" s="126">
        <v>0</v>
      </c>
      <c r="S45" s="126">
        <v>0</v>
      </c>
      <c r="T45" s="126">
        <v>0</v>
      </c>
      <c r="U45" s="126">
        <v>0</v>
      </c>
      <c r="V45" s="126">
        <v>0</v>
      </c>
      <c r="W45" s="126">
        <v>0</v>
      </c>
      <c r="X45" s="126">
        <v>0</v>
      </c>
      <c r="Y45" s="126">
        <v>0</v>
      </c>
      <c r="Z45" s="149">
        <v>0</v>
      </c>
      <c r="AB45" s="123" t="s">
        <v>191</v>
      </c>
      <c r="AC45">
        <f t="shared" si="2"/>
        <v>105904.03300000001</v>
      </c>
    </row>
    <row r="46" spans="1:29" x14ac:dyDescent="0.15">
      <c r="A46" s="148" t="s">
        <v>246</v>
      </c>
      <c r="B46" s="124" t="s">
        <v>173</v>
      </c>
      <c r="C46" s="124" t="s">
        <v>186</v>
      </c>
      <c r="D46" s="130">
        <v>2.6000000000000002E-2</v>
      </c>
      <c r="E46" s="140">
        <f t="shared" si="1"/>
        <v>0</v>
      </c>
      <c r="F46" s="138">
        <v>0</v>
      </c>
      <c r="G46" s="126">
        <v>0</v>
      </c>
      <c r="H46" s="126">
        <v>0</v>
      </c>
      <c r="I46" s="126">
        <v>0</v>
      </c>
      <c r="J46" s="126">
        <v>0</v>
      </c>
      <c r="K46" s="126">
        <v>0</v>
      </c>
      <c r="L46" s="126">
        <v>0</v>
      </c>
      <c r="M46" s="126">
        <v>0</v>
      </c>
      <c r="N46" s="126">
        <v>0</v>
      </c>
      <c r="O46" s="126">
        <v>0</v>
      </c>
      <c r="P46" s="126">
        <v>0</v>
      </c>
      <c r="Q46" s="126">
        <v>0</v>
      </c>
      <c r="R46" s="126">
        <v>0</v>
      </c>
      <c r="S46" s="126">
        <v>0</v>
      </c>
      <c r="T46" s="126">
        <v>0</v>
      </c>
      <c r="U46" s="126">
        <v>0</v>
      </c>
      <c r="V46" s="126">
        <v>0</v>
      </c>
      <c r="W46" s="126">
        <v>0</v>
      </c>
      <c r="X46" s="126">
        <v>0</v>
      </c>
      <c r="Y46" s="126">
        <v>0</v>
      </c>
      <c r="Z46" s="149">
        <v>0</v>
      </c>
      <c r="AB46" s="123" t="s">
        <v>191</v>
      </c>
      <c r="AC46">
        <f t="shared" si="2"/>
        <v>0</v>
      </c>
    </row>
    <row r="47" spans="1:29" x14ac:dyDescent="0.15">
      <c r="A47" s="148" t="s">
        <v>246</v>
      </c>
      <c r="B47" s="124" t="s">
        <v>173</v>
      </c>
      <c r="C47" s="124" t="s">
        <v>186</v>
      </c>
      <c r="D47" s="130">
        <v>0.02</v>
      </c>
      <c r="E47" s="140">
        <f t="shared" si="1"/>
        <v>157892</v>
      </c>
      <c r="F47" s="138">
        <v>157892</v>
      </c>
      <c r="G47" s="126">
        <v>0</v>
      </c>
      <c r="H47" s="126">
        <v>0</v>
      </c>
      <c r="I47" s="126">
        <v>0</v>
      </c>
      <c r="J47" s="126">
        <v>0</v>
      </c>
      <c r="K47" s="126">
        <v>0</v>
      </c>
      <c r="L47" s="126">
        <v>0</v>
      </c>
      <c r="M47" s="126">
        <v>0</v>
      </c>
      <c r="N47" s="126">
        <v>0</v>
      </c>
      <c r="O47" s="126">
        <v>0</v>
      </c>
      <c r="P47" s="126">
        <v>0</v>
      </c>
      <c r="Q47" s="126">
        <v>0</v>
      </c>
      <c r="R47" s="126">
        <v>0</v>
      </c>
      <c r="S47" s="126">
        <v>0</v>
      </c>
      <c r="T47" s="126">
        <v>0</v>
      </c>
      <c r="U47" s="126">
        <v>0</v>
      </c>
      <c r="V47" s="126">
        <v>0</v>
      </c>
      <c r="W47" s="126">
        <v>0</v>
      </c>
      <c r="X47" s="126">
        <v>0</v>
      </c>
      <c r="Y47" s="126">
        <v>0</v>
      </c>
      <c r="Z47" s="149">
        <v>0</v>
      </c>
      <c r="AB47" s="123" t="s">
        <v>191</v>
      </c>
      <c r="AC47">
        <f t="shared" si="2"/>
        <v>3157.84</v>
      </c>
    </row>
    <row r="48" spans="1:29" x14ac:dyDescent="0.15">
      <c r="A48" s="148" t="s">
        <v>246</v>
      </c>
      <c r="B48" s="124" t="s">
        <v>173</v>
      </c>
      <c r="C48" s="124" t="s">
        <v>186</v>
      </c>
      <c r="D48" s="130">
        <v>1.9E-2</v>
      </c>
      <c r="E48" s="140">
        <f t="shared" si="1"/>
        <v>302326</v>
      </c>
      <c r="F48" s="138">
        <v>119218</v>
      </c>
      <c r="G48" s="126">
        <v>121494</v>
      </c>
      <c r="H48" s="126">
        <v>61614</v>
      </c>
      <c r="I48" s="126">
        <v>0</v>
      </c>
      <c r="J48" s="126">
        <v>0</v>
      </c>
      <c r="K48" s="126">
        <v>0</v>
      </c>
      <c r="L48" s="126">
        <v>0</v>
      </c>
      <c r="M48" s="126">
        <v>0</v>
      </c>
      <c r="N48" s="126">
        <v>0</v>
      </c>
      <c r="O48" s="126">
        <v>0</v>
      </c>
      <c r="P48" s="126">
        <v>0</v>
      </c>
      <c r="Q48" s="126">
        <v>0</v>
      </c>
      <c r="R48" s="126">
        <v>0</v>
      </c>
      <c r="S48" s="126">
        <v>0</v>
      </c>
      <c r="T48" s="126">
        <v>0</v>
      </c>
      <c r="U48" s="126">
        <v>0</v>
      </c>
      <c r="V48" s="126">
        <v>0</v>
      </c>
      <c r="W48" s="126">
        <v>0</v>
      </c>
      <c r="X48" s="126">
        <v>0</v>
      </c>
      <c r="Y48" s="126">
        <v>0</v>
      </c>
      <c r="Z48" s="149">
        <v>0</v>
      </c>
      <c r="AB48" s="123" t="s">
        <v>191</v>
      </c>
      <c r="AC48">
        <f t="shared" si="2"/>
        <v>5744.1939999999995</v>
      </c>
    </row>
    <row r="49" spans="1:29" x14ac:dyDescent="0.15">
      <c r="A49" s="148" t="s">
        <v>246</v>
      </c>
      <c r="B49" s="124" t="s">
        <v>173</v>
      </c>
      <c r="C49" s="124" t="s">
        <v>186</v>
      </c>
      <c r="D49" s="130">
        <v>1.9E-2</v>
      </c>
      <c r="E49" s="140">
        <f t="shared" si="1"/>
        <v>251941</v>
      </c>
      <c r="F49" s="138">
        <v>99350</v>
      </c>
      <c r="G49" s="126">
        <v>101245</v>
      </c>
      <c r="H49" s="126">
        <v>51346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v>0</v>
      </c>
      <c r="V49" s="126">
        <v>0</v>
      </c>
      <c r="W49" s="126">
        <v>0</v>
      </c>
      <c r="X49" s="126">
        <v>0</v>
      </c>
      <c r="Y49" s="126">
        <v>0</v>
      </c>
      <c r="Z49" s="149">
        <v>0</v>
      </c>
      <c r="AB49" s="123" t="s">
        <v>191</v>
      </c>
      <c r="AC49">
        <f t="shared" si="2"/>
        <v>4786.8789999999999</v>
      </c>
    </row>
    <row r="50" spans="1:29" x14ac:dyDescent="0.15">
      <c r="A50" s="148" t="s">
        <v>246</v>
      </c>
      <c r="B50" s="124" t="s">
        <v>173</v>
      </c>
      <c r="C50" s="124" t="s">
        <v>186</v>
      </c>
      <c r="D50" s="130">
        <v>0.02</v>
      </c>
      <c r="E50" s="140">
        <f t="shared" si="1"/>
        <v>328175</v>
      </c>
      <c r="F50" s="138">
        <v>91443</v>
      </c>
      <c r="G50" s="126">
        <v>93282</v>
      </c>
      <c r="H50" s="126">
        <v>95157</v>
      </c>
      <c r="I50" s="126">
        <v>48293</v>
      </c>
      <c r="J50" s="126">
        <v>0</v>
      </c>
      <c r="K50" s="126">
        <v>0</v>
      </c>
      <c r="L50" s="126">
        <v>0</v>
      </c>
      <c r="M50" s="126">
        <v>0</v>
      </c>
      <c r="N50" s="126">
        <v>0</v>
      </c>
      <c r="O50" s="126">
        <v>0</v>
      </c>
      <c r="P50" s="126">
        <v>0</v>
      </c>
      <c r="Q50" s="126">
        <v>0</v>
      </c>
      <c r="R50" s="126">
        <v>0</v>
      </c>
      <c r="S50" s="126">
        <v>0</v>
      </c>
      <c r="T50" s="126">
        <v>0</v>
      </c>
      <c r="U50" s="126">
        <v>0</v>
      </c>
      <c r="V50" s="126">
        <v>0</v>
      </c>
      <c r="W50" s="126">
        <v>0</v>
      </c>
      <c r="X50" s="126">
        <v>0</v>
      </c>
      <c r="Y50" s="126">
        <v>0</v>
      </c>
      <c r="Z50" s="149">
        <v>0</v>
      </c>
      <c r="AB50" s="123" t="s">
        <v>191</v>
      </c>
      <c r="AC50">
        <f t="shared" si="2"/>
        <v>6563.5</v>
      </c>
    </row>
    <row r="51" spans="1:29" x14ac:dyDescent="0.15">
      <c r="A51" s="148" t="s">
        <v>246</v>
      </c>
      <c r="B51" s="124" t="s">
        <v>173</v>
      </c>
      <c r="C51" s="124" t="s">
        <v>186</v>
      </c>
      <c r="D51" s="130">
        <v>1.8000000000000002E-2</v>
      </c>
      <c r="E51" s="140">
        <f t="shared" si="1"/>
        <v>163175</v>
      </c>
      <c r="F51" s="138">
        <v>31476</v>
      </c>
      <c r="G51" s="126">
        <v>32046</v>
      </c>
      <c r="H51" s="126">
        <v>32624</v>
      </c>
      <c r="I51" s="126">
        <v>33215</v>
      </c>
      <c r="J51" s="126">
        <v>33814</v>
      </c>
      <c r="K51" s="126">
        <v>0</v>
      </c>
      <c r="L51" s="126">
        <v>0</v>
      </c>
      <c r="M51" s="126">
        <v>0</v>
      </c>
      <c r="N51" s="126">
        <v>0</v>
      </c>
      <c r="O51" s="126">
        <v>0</v>
      </c>
      <c r="P51" s="126">
        <v>0</v>
      </c>
      <c r="Q51" s="126">
        <v>0</v>
      </c>
      <c r="R51" s="126">
        <v>0</v>
      </c>
      <c r="S51" s="126">
        <v>0</v>
      </c>
      <c r="T51" s="126">
        <v>0</v>
      </c>
      <c r="U51" s="126">
        <v>0</v>
      </c>
      <c r="V51" s="126">
        <v>0</v>
      </c>
      <c r="W51" s="126">
        <v>0</v>
      </c>
      <c r="X51" s="126">
        <v>0</v>
      </c>
      <c r="Y51" s="126">
        <v>0</v>
      </c>
      <c r="Z51" s="149">
        <v>0</v>
      </c>
      <c r="AB51" s="123" t="s">
        <v>191</v>
      </c>
      <c r="AC51">
        <f t="shared" si="2"/>
        <v>2937.1500000000005</v>
      </c>
    </row>
    <row r="52" spans="1:29" x14ac:dyDescent="0.15">
      <c r="A52" s="148" t="s">
        <v>246</v>
      </c>
      <c r="B52" s="124" t="s">
        <v>173</v>
      </c>
      <c r="C52" s="124" t="s">
        <v>186</v>
      </c>
      <c r="D52" s="130">
        <v>1.3999999999999999E-2</v>
      </c>
      <c r="E52" s="140">
        <f t="shared" si="1"/>
        <v>232057</v>
      </c>
      <c r="F52" s="138">
        <v>115220</v>
      </c>
      <c r="G52" s="126">
        <v>116837</v>
      </c>
      <c r="H52" s="126">
        <v>0</v>
      </c>
      <c r="I52" s="126">
        <v>0</v>
      </c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6">
        <v>0</v>
      </c>
      <c r="W52" s="126">
        <v>0</v>
      </c>
      <c r="X52" s="126">
        <v>0</v>
      </c>
      <c r="Y52" s="126">
        <v>0</v>
      </c>
      <c r="Z52" s="149">
        <v>0</v>
      </c>
      <c r="AB52" s="123" t="s">
        <v>191</v>
      </c>
      <c r="AC52">
        <f t="shared" si="2"/>
        <v>3248.7979999999998</v>
      </c>
    </row>
    <row r="53" spans="1:29" x14ac:dyDescent="0.15">
      <c r="A53" s="148" t="s">
        <v>246</v>
      </c>
      <c r="B53" s="124" t="s">
        <v>173</v>
      </c>
      <c r="C53" s="124" t="s">
        <v>186</v>
      </c>
      <c r="D53" s="130">
        <v>1.6E-2</v>
      </c>
      <c r="E53" s="140">
        <f t="shared" si="1"/>
        <v>800614</v>
      </c>
      <c r="F53" s="138">
        <v>108979</v>
      </c>
      <c r="G53" s="126">
        <v>110729</v>
      </c>
      <c r="H53" s="126">
        <v>112508</v>
      </c>
      <c r="I53" s="126">
        <v>114315</v>
      </c>
      <c r="J53" s="126">
        <v>116153</v>
      </c>
      <c r="K53" s="126">
        <v>118017</v>
      </c>
      <c r="L53" s="126">
        <v>119913</v>
      </c>
      <c r="M53" s="126">
        <v>0</v>
      </c>
      <c r="N53" s="126">
        <v>0</v>
      </c>
      <c r="O53" s="126">
        <v>0</v>
      </c>
      <c r="P53" s="126">
        <v>0</v>
      </c>
      <c r="Q53" s="126">
        <v>0</v>
      </c>
      <c r="R53" s="126">
        <v>0</v>
      </c>
      <c r="S53" s="126">
        <v>0</v>
      </c>
      <c r="T53" s="126">
        <v>0</v>
      </c>
      <c r="U53" s="126">
        <v>0</v>
      </c>
      <c r="V53" s="126">
        <v>0</v>
      </c>
      <c r="W53" s="126">
        <v>0</v>
      </c>
      <c r="X53" s="126">
        <v>0</v>
      </c>
      <c r="Y53" s="126">
        <v>0</v>
      </c>
      <c r="Z53" s="149">
        <v>0</v>
      </c>
      <c r="AB53" s="123" t="s">
        <v>191</v>
      </c>
      <c r="AC53">
        <f t="shared" si="2"/>
        <v>12809.824000000001</v>
      </c>
    </row>
    <row r="54" spans="1:29" x14ac:dyDescent="0.15">
      <c r="A54" s="148" t="s">
        <v>246</v>
      </c>
      <c r="B54" s="124" t="s">
        <v>173</v>
      </c>
      <c r="C54" s="124" t="s">
        <v>186</v>
      </c>
      <c r="D54" s="130">
        <v>1.7000000000000001E-2</v>
      </c>
      <c r="E54" s="140">
        <f t="shared" si="1"/>
        <v>268111</v>
      </c>
      <c r="F54" s="138">
        <v>36384</v>
      </c>
      <c r="G54" s="126">
        <v>37005</v>
      </c>
      <c r="H54" s="126">
        <v>37637</v>
      </c>
      <c r="I54" s="126">
        <v>38280</v>
      </c>
      <c r="J54" s="126">
        <v>38934</v>
      </c>
      <c r="K54" s="126">
        <v>39597</v>
      </c>
      <c r="L54" s="126">
        <v>40274</v>
      </c>
      <c r="M54" s="126">
        <v>0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6">
        <v>0</v>
      </c>
      <c r="W54" s="126">
        <v>0</v>
      </c>
      <c r="X54" s="126">
        <v>0</v>
      </c>
      <c r="Y54" s="126">
        <v>0</v>
      </c>
      <c r="Z54" s="149">
        <v>0</v>
      </c>
      <c r="AB54" s="123" t="s">
        <v>191</v>
      </c>
      <c r="AC54">
        <f t="shared" si="2"/>
        <v>4557.8870000000006</v>
      </c>
    </row>
    <row r="55" spans="1:29" x14ac:dyDescent="0.15">
      <c r="A55" s="148" t="s">
        <v>247</v>
      </c>
      <c r="B55" s="124" t="s">
        <v>178</v>
      </c>
      <c r="C55" s="124" t="s">
        <v>186</v>
      </c>
      <c r="D55" s="130">
        <v>2.5000000000000001E-2</v>
      </c>
      <c r="E55" s="140">
        <f t="shared" si="1"/>
        <v>938901</v>
      </c>
      <c r="F55" s="138">
        <v>938901</v>
      </c>
      <c r="G55" s="126">
        <v>0</v>
      </c>
      <c r="H55" s="126">
        <v>0</v>
      </c>
      <c r="I55" s="126">
        <v>0</v>
      </c>
      <c r="J55" s="126">
        <v>0</v>
      </c>
      <c r="K55" s="126">
        <v>0</v>
      </c>
      <c r="L55" s="126">
        <v>0</v>
      </c>
      <c r="M55" s="126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6">
        <v>0</v>
      </c>
      <c r="W55" s="126">
        <v>0</v>
      </c>
      <c r="X55" s="126">
        <v>0</v>
      </c>
      <c r="Y55" s="126">
        <v>0</v>
      </c>
      <c r="Z55" s="149">
        <v>0</v>
      </c>
      <c r="AB55" s="123" t="s">
        <v>191</v>
      </c>
      <c r="AC55">
        <f t="shared" si="2"/>
        <v>23472.525000000001</v>
      </c>
    </row>
    <row r="56" spans="1:29" x14ac:dyDescent="0.15">
      <c r="A56" s="148" t="s">
        <v>247</v>
      </c>
      <c r="B56" s="124" t="s">
        <v>178</v>
      </c>
      <c r="C56" s="124" t="s">
        <v>186</v>
      </c>
      <c r="D56" s="130">
        <v>2.5000000000000001E-2</v>
      </c>
      <c r="E56" s="140">
        <f t="shared" si="1"/>
        <v>53753</v>
      </c>
      <c r="F56" s="138">
        <v>53753</v>
      </c>
      <c r="G56" s="126">
        <v>0</v>
      </c>
      <c r="H56" s="126">
        <v>0</v>
      </c>
      <c r="I56" s="126">
        <v>0</v>
      </c>
      <c r="J56" s="126">
        <v>0</v>
      </c>
      <c r="K56" s="126">
        <v>0</v>
      </c>
      <c r="L56" s="126">
        <v>0</v>
      </c>
      <c r="M56" s="126">
        <v>0</v>
      </c>
      <c r="N56" s="126">
        <v>0</v>
      </c>
      <c r="O56" s="126">
        <v>0</v>
      </c>
      <c r="P56" s="126">
        <v>0</v>
      </c>
      <c r="Q56" s="126">
        <v>0</v>
      </c>
      <c r="R56" s="126">
        <v>0</v>
      </c>
      <c r="S56" s="126">
        <v>0</v>
      </c>
      <c r="T56" s="126">
        <v>0</v>
      </c>
      <c r="U56" s="126">
        <v>0</v>
      </c>
      <c r="V56" s="126">
        <v>0</v>
      </c>
      <c r="W56" s="126">
        <v>0</v>
      </c>
      <c r="X56" s="126">
        <v>0</v>
      </c>
      <c r="Y56" s="126">
        <v>0</v>
      </c>
      <c r="Z56" s="149">
        <v>0</v>
      </c>
      <c r="AB56" s="123" t="s">
        <v>191</v>
      </c>
      <c r="AC56">
        <f t="shared" si="2"/>
        <v>1343.825</v>
      </c>
    </row>
    <row r="57" spans="1:29" x14ac:dyDescent="0.15">
      <c r="A57" s="148" t="s">
        <v>247</v>
      </c>
      <c r="B57" s="124" t="s">
        <v>178</v>
      </c>
      <c r="C57" s="124" t="s">
        <v>186</v>
      </c>
      <c r="D57" s="130">
        <v>0.02</v>
      </c>
      <c r="E57" s="140">
        <f t="shared" si="1"/>
        <v>295186</v>
      </c>
      <c r="F57" s="138">
        <v>295186</v>
      </c>
      <c r="G57" s="126">
        <v>0</v>
      </c>
      <c r="H57" s="126">
        <v>0</v>
      </c>
      <c r="I57" s="126">
        <v>0</v>
      </c>
      <c r="J57" s="126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0</v>
      </c>
      <c r="V57" s="126">
        <v>0</v>
      </c>
      <c r="W57" s="126">
        <v>0</v>
      </c>
      <c r="X57" s="126">
        <v>0</v>
      </c>
      <c r="Y57" s="126">
        <v>0</v>
      </c>
      <c r="Z57" s="149">
        <v>0</v>
      </c>
      <c r="AB57" s="123" t="s">
        <v>191</v>
      </c>
      <c r="AC57">
        <f t="shared" si="2"/>
        <v>5903.72</v>
      </c>
    </row>
    <row r="58" spans="1:29" x14ac:dyDescent="0.15">
      <c r="A58" s="148" t="s">
        <v>247</v>
      </c>
      <c r="B58" s="124" t="s">
        <v>173</v>
      </c>
      <c r="C58" s="124" t="s">
        <v>186</v>
      </c>
      <c r="D58" s="130">
        <v>0.02</v>
      </c>
      <c r="E58" s="140">
        <f t="shared" si="1"/>
        <v>1853510</v>
      </c>
      <c r="F58" s="138">
        <v>1853510</v>
      </c>
      <c r="G58" s="126">
        <v>0</v>
      </c>
      <c r="H58" s="126">
        <v>0</v>
      </c>
      <c r="I58" s="126">
        <v>0</v>
      </c>
      <c r="J58" s="126">
        <v>0</v>
      </c>
      <c r="K58" s="126">
        <v>0</v>
      </c>
      <c r="L58" s="126">
        <v>0</v>
      </c>
      <c r="M58" s="126">
        <v>0</v>
      </c>
      <c r="N58" s="126">
        <v>0</v>
      </c>
      <c r="O58" s="126">
        <v>0</v>
      </c>
      <c r="P58" s="126">
        <v>0</v>
      </c>
      <c r="Q58" s="126">
        <v>0</v>
      </c>
      <c r="R58" s="126">
        <v>0</v>
      </c>
      <c r="S58" s="126">
        <v>0</v>
      </c>
      <c r="T58" s="126">
        <v>0</v>
      </c>
      <c r="U58" s="126">
        <v>0</v>
      </c>
      <c r="V58" s="126">
        <v>0</v>
      </c>
      <c r="W58" s="126">
        <v>0</v>
      </c>
      <c r="X58" s="126">
        <v>0</v>
      </c>
      <c r="Y58" s="126">
        <v>0</v>
      </c>
      <c r="Z58" s="149">
        <v>0</v>
      </c>
      <c r="AB58" s="123" t="s">
        <v>191</v>
      </c>
      <c r="AC58">
        <f t="shared" si="2"/>
        <v>37070.200000000004</v>
      </c>
    </row>
    <row r="59" spans="1:29" x14ac:dyDescent="0.15">
      <c r="A59" s="148" t="s">
        <v>247</v>
      </c>
      <c r="B59" s="124" t="s">
        <v>178</v>
      </c>
      <c r="C59" s="124" t="s">
        <v>186</v>
      </c>
      <c r="D59" s="130">
        <v>1.7000000000000001E-2</v>
      </c>
      <c r="E59" s="140">
        <f t="shared" si="1"/>
        <v>505856</v>
      </c>
      <c r="F59" s="138">
        <v>250787</v>
      </c>
      <c r="G59" s="126">
        <v>255069</v>
      </c>
      <c r="H59" s="126">
        <v>0</v>
      </c>
      <c r="I59" s="126">
        <v>0</v>
      </c>
      <c r="J59" s="126">
        <v>0</v>
      </c>
      <c r="K59" s="126">
        <v>0</v>
      </c>
      <c r="L59" s="126">
        <v>0</v>
      </c>
      <c r="M59" s="126">
        <v>0</v>
      </c>
      <c r="N59" s="126">
        <v>0</v>
      </c>
      <c r="O59" s="126">
        <v>0</v>
      </c>
      <c r="P59" s="126">
        <v>0</v>
      </c>
      <c r="Q59" s="126">
        <v>0</v>
      </c>
      <c r="R59" s="126">
        <v>0</v>
      </c>
      <c r="S59" s="126">
        <v>0</v>
      </c>
      <c r="T59" s="126">
        <v>0</v>
      </c>
      <c r="U59" s="126">
        <v>0</v>
      </c>
      <c r="V59" s="126">
        <v>0</v>
      </c>
      <c r="W59" s="126">
        <v>0</v>
      </c>
      <c r="X59" s="126">
        <v>0</v>
      </c>
      <c r="Y59" s="126">
        <v>0</v>
      </c>
      <c r="Z59" s="149">
        <v>0</v>
      </c>
      <c r="AB59" s="123" t="s">
        <v>191</v>
      </c>
      <c r="AC59">
        <f t="shared" si="2"/>
        <v>8599.5520000000015</v>
      </c>
    </row>
    <row r="60" spans="1:29" x14ac:dyDescent="0.15">
      <c r="A60" s="148" t="s">
        <v>247</v>
      </c>
      <c r="B60" s="124" t="s">
        <v>178</v>
      </c>
      <c r="C60" s="124" t="s">
        <v>186</v>
      </c>
      <c r="D60" s="130">
        <v>1.9E-2</v>
      </c>
      <c r="E60" s="140">
        <f t="shared" si="1"/>
        <v>3157638</v>
      </c>
      <c r="F60" s="138">
        <v>1245171</v>
      </c>
      <c r="G60" s="126">
        <v>1268942</v>
      </c>
      <c r="H60" s="126">
        <v>643525</v>
      </c>
      <c r="I60" s="126">
        <v>0</v>
      </c>
      <c r="J60" s="126">
        <v>0</v>
      </c>
      <c r="K60" s="126">
        <v>0</v>
      </c>
      <c r="L60" s="126">
        <v>0</v>
      </c>
      <c r="M60" s="126">
        <v>0</v>
      </c>
      <c r="N60" s="126">
        <v>0</v>
      </c>
      <c r="O60" s="126">
        <v>0</v>
      </c>
      <c r="P60" s="126">
        <v>0</v>
      </c>
      <c r="Q60" s="126">
        <v>0</v>
      </c>
      <c r="R60" s="126">
        <v>0</v>
      </c>
      <c r="S60" s="126">
        <v>0</v>
      </c>
      <c r="T60" s="126">
        <v>0</v>
      </c>
      <c r="U60" s="126">
        <v>0</v>
      </c>
      <c r="V60" s="126">
        <v>0</v>
      </c>
      <c r="W60" s="126">
        <v>0</v>
      </c>
      <c r="X60" s="126">
        <v>0</v>
      </c>
      <c r="Y60" s="126">
        <v>0</v>
      </c>
      <c r="Z60" s="149">
        <v>0</v>
      </c>
      <c r="AB60" s="123" t="s">
        <v>191</v>
      </c>
      <c r="AC60">
        <f t="shared" si="2"/>
        <v>59995.121999999996</v>
      </c>
    </row>
    <row r="61" spans="1:29" x14ac:dyDescent="0.15">
      <c r="A61" s="148" t="s">
        <v>247</v>
      </c>
      <c r="B61" s="124" t="s">
        <v>178</v>
      </c>
      <c r="C61" s="124" t="s">
        <v>186</v>
      </c>
      <c r="D61" s="130">
        <v>2.6000000000000002E-2</v>
      </c>
      <c r="E61" s="140">
        <f t="shared" si="1"/>
        <v>0</v>
      </c>
      <c r="F61" s="138">
        <v>0</v>
      </c>
      <c r="G61" s="126">
        <v>0</v>
      </c>
      <c r="H61" s="126">
        <v>0</v>
      </c>
      <c r="I61" s="126">
        <v>0</v>
      </c>
      <c r="J61" s="126">
        <v>0</v>
      </c>
      <c r="K61" s="126">
        <v>0</v>
      </c>
      <c r="L61" s="126">
        <v>0</v>
      </c>
      <c r="M61" s="126">
        <v>0</v>
      </c>
      <c r="N61" s="126">
        <v>0</v>
      </c>
      <c r="O61" s="126">
        <v>0</v>
      </c>
      <c r="P61" s="126">
        <v>0</v>
      </c>
      <c r="Q61" s="126">
        <v>0</v>
      </c>
      <c r="R61" s="126">
        <v>0</v>
      </c>
      <c r="S61" s="126">
        <v>0</v>
      </c>
      <c r="T61" s="126">
        <v>0</v>
      </c>
      <c r="U61" s="126">
        <v>0</v>
      </c>
      <c r="V61" s="126">
        <v>0</v>
      </c>
      <c r="W61" s="126">
        <v>0</v>
      </c>
      <c r="X61" s="126">
        <v>0</v>
      </c>
      <c r="Y61" s="126">
        <v>0</v>
      </c>
      <c r="Z61" s="149">
        <v>0</v>
      </c>
      <c r="AB61" s="123" t="s">
        <v>191</v>
      </c>
      <c r="AC61">
        <f t="shared" si="2"/>
        <v>0</v>
      </c>
    </row>
    <row r="62" spans="1:29" x14ac:dyDescent="0.15">
      <c r="A62" s="148" t="s">
        <v>247</v>
      </c>
      <c r="B62" s="124" t="s">
        <v>173</v>
      </c>
      <c r="C62" s="124" t="s">
        <v>186</v>
      </c>
      <c r="D62" s="130">
        <v>2.1000000000000001E-2</v>
      </c>
      <c r="E62" s="140">
        <f t="shared" si="1"/>
        <v>1729020</v>
      </c>
      <c r="F62" s="138">
        <v>1729020</v>
      </c>
      <c r="G62" s="126">
        <v>0</v>
      </c>
      <c r="H62" s="126">
        <v>0</v>
      </c>
      <c r="I62" s="126">
        <v>0</v>
      </c>
      <c r="J62" s="126">
        <v>0</v>
      </c>
      <c r="K62" s="126">
        <v>0</v>
      </c>
      <c r="L62" s="126">
        <v>0</v>
      </c>
      <c r="M62" s="126">
        <v>0</v>
      </c>
      <c r="N62" s="126">
        <v>0</v>
      </c>
      <c r="O62" s="126">
        <v>0</v>
      </c>
      <c r="P62" s="126">
        <v>0</v>
      </c>
      <c r="Q62" s="126">
        <v>0</v>
      </c>
      <c r="R62" s="126">
        <v>0</v>
      </c>
      <c r="S62" s="126">
        <v>0</v>
      </c>
      <c r="T62" s="126">
        <v>0</v>
      </c>
      <c r="U62" s="126">
        <v>0</v>
      </c>
      <c r="V62" s="126">
        <v>0</v>
      </c>
      <c r="W62" s="126">
        <v>0</v>
      </c>
      <c r="X62" s="126">
        <v>0</v>
      </c>
      <c r="Y62" s="126">
        <v>0</v>
      </c>
      <c r="Z62" s="149">
        <v>0</v>
      </c>
      <c r="AB62" s="123" t="s">
        <v>191</v>
      </c>
      <c r="AC62">
        <f t="shared" si="2"/>
        <v>36309.420000000006</v>
      </c>
    </row>
    <row r="63" spans="1:29" x14ac:dyDescent="0.15">
      <c r="A63" s="148" t="s">
        <v>247</v>
      </c>
      <c r="B63" s="124" t="s">
        <v>178</v>
      </c>
      <c r="C63" s="124" t="s">
        <v>186</v>
      </c>
      <c r="D63" s="130">
        <v>0.02</v>
      </c>
      <c r="E63" s="140">
        <f t="shared" si="1"/>
        <v>219675</v>
      </c>
      <c r="F63" s="138">
        <v>219675</v>
      </c>
      <c r="G63" s="126">
        <v>0</v>
      </c>
      <c r="H63" s="126">
        <v>0</v>
      </c>
      <c r="I63" s="126">
        <v>0</v>
      </c>
      <c r="J63" s="126">
        <v>0</v>
      </c>
      <c r="K63" s="126">
        <v>0</v>
      </c>
      <c r="L63" s="126">
        <v>0</v>
      </c>
      <c r="M63" s="126">
        <v>0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v>0</v>
      </c>
      <c r="V63" s="126">
        <v>0</v>
      </c>
      <c r="W63" s="126">
        <v>0</v>
      </c>
      <c r="X63" s="126">
        <v>0</v>
      </c>
      <c r="Y63" s="126">
        <v>0</v>
      </c>
      <c r="Z63" s="149">
        <v>0</v>
      </c>
      <c r="AB63" s="123" t="s">
        <v>191</v>
      </c>
      <c r="AC63">
        <f t="shared" si="2"/>
        <v>4393.5</v>
      </c>
    </row>
    <row r="64" spans="1:29" x14ac:dyDescent="0.15">
      <c r="A64" s="148" t="s">
        <v>247</v>
      </c>
      <c r="B64" s="124" t="s">
        <v>173</v>
      </c>
      <c r="C64" s="124" t="s">
        <v>186</v>
      </c>
      <c r="D64" s="130">
        <v>1.7000000000000001E-2</v>
      </c>
      <c r="E64" s="140">
        <f t="shared" si="1"/>
        <v>505855</v>
      </c>
      <c r="F64" s="138">
        <v>250787</v>
      </c>
      <c r="G64" s="126">
        <v>255068</v>
      </c>
      <c r="H64" s="126">
        <v>0</v>
      </c>
      <c r="I64" s="126">
        <v>0</v>
      </c>
      <c r="J64" s="126">
        <v>0</v>
      </c>
      <c r="K64" s="126">
        <v>0</v>
      </c>
      <c r="L64" s="126">
        <v>0</v>
      </c>
      <c r="M64" s="126">
        <v>0</v>
      </c>
      <c r="N64" s="126">
        <v>0</v>
      </c>
      <c r="O64" s="126">
        <v>0</v>
      </c>
      <c r="P64" s="126">
        <v>0</v>
      </c>
      <c r="Q64" s="126">
        <v>0</v>
      </c>
      <c r="R64" s="126">
        <v>0</v>
      </c>
      <c r="S64" s="126">
        <v>0</v>
      </c>
      <c r="T64" s="126">
        <v>0</v>
      </c>
      <c r="U64" s="126">
        <v>0</v>
      </c>
      <c r="V64" s="126">
        <v>0</v>
      </c>
      <c r="W64" s="126">
        <v>0</v>
      </c>
      <c r="X64" s="126">
        <v>0</v>
      </c>
      <c r="Y64" s="126">
        <v>0</v>
      </c>
      <c r="Z64" s="149">
        <v>0</v>
      </c>
      <c r="AB64" s="123" t="s">
        <v>191</v>
      </c>
      <c r="AC64">
        <f t="shared" si="2"/>
        <v>8599.5349999999999</v>
      </c>
    </row>
    <row r="65" spans="1:29" x14ac:dyDescent="0.15">
      <c r="A65" s="148" t="s">
        <v>247</v>
      </c>
      <c r="B65" s="124" t="s">
        <v>178</v>
      </c>
      <c r="C65" s="124" t="s">
        <v>186</v>
      </c>
      <c r="D65" s="130">
        <v>1.9E-2</v>
      </c>
      <c r="E65" s="140">
        <f t="shared" si="1"/>
        <v>436694</v>
      </c>
      <c r="F65" s="138">
        <v>172204</v>
      </c>
      <c r="G65" s="126">
        <v>175492</v>
      </c>
      <c r="H65" s="126">
        <v>88998</v>
      </c>
      <c r="I65" s="126">
        <v>0</v>
      </c>
      <c r="J65" s="126">
        <v>0</v>
      </c>
      <c r="K65" s="126">
        <v>0</v>
      </c>
      <c r="L65" s="126">
        <v>0</v>
      </c>
      <c r="M65" s="126">
        <v>0</v>
      </c>
      <c r="N65" s="126">
        <v>0</v>
      </c>
      <c r="O65" s="126">
        <v>0</v>
      </c>
      <c r="P65" s="126">
        <v>0</v>
      </c>
      <c r="Q65" s="126">
        <v>0</v>
      </c>
      <c r="R65" s="126">
        <v>0</v>
      </c>
      <c r="S65" s="126">
        <v>0</v>
      </c>
      <c r="T65" s="126">
        <v>0</v>
      </c>
      <c r="U65" s="126">
        <v>0</v>
      </c>
      <c r="V65" s="126">
        <v>0</v>
      </c>
      <c r="W65" s="126">
        <v>0</v>
      </c>
      <c r="X65" s="126">
        <v>0</v>
      </c>
      <c r="Y65" s="126">
        <v>0</v>
      </c>
      <c r="Z65" s="149">
        <v>0</v>
      </c>
      <c r="AB65" s="123" t="s">
        <v>191</v>
      </c>
      <c r="AC65">
        <f t="shared" si="2"/>
        <v>8297.1859999999997</v>
      </c>
    </row>
    <row r="66" spans="1:29" x14ac:dyDescent="0.15">
      <c r="A66" s="148" t="s">
        <v>248</v>
      </c>
      <c r="B66" s="124" t="s">
        <v>173</v>
      </c>
      <c r="C66" s="124" t="s">
        <v>186</v>
      </c>
      <c r="D66" s="130">
        <v>2.6000000000000002E-2</v>
      </c>
      <c r="E66" s="140">
        <f t="shared" si="1"/>
        <v>0</v>
      </c>
      <c r="F66" s="138">
        <v>0</v>
      </c>
      <c r="G66" s="126">
        <v>0</v>
      </c>
      <c r="H66" s="126">
        <v>0</v>
      </c>
      <c r="I66" s="126">
        <v>0</v>
      </c>
      <c r="J66" s="126">
        <v>0</v>
      </c>
      <c r="K66" s="126">
        <v>0</v>
      </c>
      <c r="L66" s="126">
        <v>0</v>
      </c>
      <c r="M66" s="126">
        <v>0</v>
      </c>
      <c r="N66" s="126">
        <v>0</v>
      </c>
      <c r="O66" s="126">
        <v>0</v>
      </c>
      <c r="P66" s="126">
        <v>0</v>
      </c>
      <c r="Q66" s="126">
        <v>0</v>
      </c>
      <c r="R66" s="126">
        <v>0</v>
      </c>
      <c r="S66" s="126">
        <v>0</v>
      </c>
      <c r="T66" s="126">
        <v>0</v>
      </c>
      <c r="U66" s="126">
        <v>0</v>
      </c>
      <c r="V66" s="126">
        <v>0</v>
      </c>
      <c r="W66" s="126">
        <v>0</v>
      </c>
      <c r="X66" s="126">
        <v>0</v>
      </c>
      <c r="Y66" s="126">
        <v>0</v>
      </c>
      <c r="Z66" s="149">
        <v>0</v>
      </c>
      <c r="AB66" s="123" t="s">
        <v>191</v>
      </c>
      <c r="AC66">
        <f t="shared" si="2"/>
        <v>0</v>
      </c>
    </row>
    <row r="67" spans="1:29" x14ac:dyDescent="0.15">
      <c r="A67" s="148" t="s">
        <v>248</v>
      </c>
      <c r="B67" s="124" t="s">
        <v>173</v>
      </c>
      <c r="C67" s="124" t="s">
        <v>186</v>
      </c>
      <c r="D67" s="130">
        <v>0.02</v>
      </c>
      <c r="E67" s="140">
        <f t="shared" si="1"/>
        <v>274596</v>
      </c>
      <c r="F67" s="138">
        <v>274596</v>
      </c>
      <c r="G67" s="126">
        <v>0</v>
      </c>
      <c r="H67" s="126">
        <v>0</v>
      </c>
      <c r="I67" s="126">
        <v>0</v>
      </c>
      <c r="J67" s="126">
        <v>0</v>
      </c>
      <c r="K67" s="126">
        <v>0</v>
      </c>
      <c r="L67" s="126">
        <v>0</v>
      </c>
      <c r="M67" s="126">
        <v>0</v>
      </c>
      <c r="N67" s="126">
        <v>0</v>
      </c>
      <c r="O67" s="126">
        <v>0</v>
      </c>
      <c r="P67" s="126">
        <v>0</v>
      </c>
      <c r="Q67" s="126">
        <v>0</v>
      </c>
      <c r="R67" s="126">
        <v>0</v>
      </c>
      <c r="S67" s="126">
        <v>0</v>
      </c>
      <c r="T67" s="126">
        <v>0</v>
      </c>
      <c r="U67" s="126">
        <v>0</v>
      </c>
      <c r="V67" s="126">
        <v>0</v>
      </c>
      <c r="W67" s="126">
        <v>0</v>
      </c>
      <c r="X67" s="126">
        <v>0</v>
      </c>
      <c r="Y67" s="126">
        <v>0</v>
      </c>
      <c r="Z67" s="149">
        <v>0</v>
      </c>
      <c r="AB67" s="123" t="s">
        <v>191</v>
      </c>
      <c r="AC67">
        <f t="shared" si="2"/>
        <v>5491.92</v>
      </c>
    </row>
    <row r="68" spans="1:29" x14ac:dyDescent="0.15">
      <c r="A68" s="148" t="s">
        <v>248</v>
      </c>
      <c r="B68" s="124" t="s">
        <v>173</v>
      </c>
      <c r="C68" s="124" t="s">
        <v>186</v>
      </c>
      <c r="D68" s="130">
        <v>1.7000000000000001E-2</v>
      </c>
      <c r="E68" s="140">
        <f t="shared" si="1"/>
        <v>4459514</v>
      </c>
      <c r="F68" s="138">
        <v>2210884</v>
      </c>
      <c r="G68" s="126">
        <v>2248630</v>
      </c>
      <c r="H68" s="126">
        <v>0</v>
      </c>
      <c r="I68" s="126">
        <v>0</v>
      </c>
      <c r="J68" s="126">
        <v>0</v>
      </c>
      <c r="K68" s="126">
        <v>0</v>
      </c>
      <c r="L68" s="126">
        <v>0</v>
      </c>
      <c r="M68" s="126">
        <v>0</v>
      </c>
      <c r="N68" s="126">
        <v>0</v>
      </c>
      <c r="O68" s="126">
        <v>0</v>
      </c>
      <c r="P68" s="126">
        <v>0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126">
        <v>0</v>
      </c>
      <c r="W68" s="126">
        <v>0</v>
      </c>
      <c r="X68" s="126">
        <v>0</v>
      </c>
      <c r="Y68" s="126">
        <v>0</v>
      </c>
      <c r="Z68" s="149">
        <v>0</v>
      </c>
      <c r="AB68" s="123" t="s">
        <v>191</v>
      </c>
      <c r="AC68">
        <f t="shared" si="2"/>
        <v>75811.738000000012</v>
      </c>
    </row>
    <row r="69" spans="1:29" x14ac:dyDescent="0.15">
      <c r="A69" s="148" t="s">
        <v>248</v>
      </c>
      <c r="B69" s="124" t="s">
        <v>173</v>
      </c>
      <c r="C69" s="124" t="s">
        <v>186</v>
      </c>
      <c r="D69" s="130">
        <v>1.7000000000000001E-2</v>
      </c>
      <c r="E69" s="140">
        <f t="shared" si="1"/>
        <v>878593</v>
      </c>
      <c r="F69" s="138">
        <v>435577</v>
      </c>
      <c r="G69" s="126">
        <v>443016</v>
      </c>
      <c r="H69" s="126">
        <v>0</v>
      </c>
      <c r="I69" s="126">
        <v>0</v>
      </c>
      <c r="J69" s="126">
        <v>0</v>
      </c>
      <c r="K69" s="126">
        <v>0</v>
      </c>
      <c r="L69" s="126">
        <v>0</v>
      </c>
      <c r="M69" s="126">
        <v>0</v>
      </c>
      <c r="N69" s="126">
        <v>0</v>
      </c>
      <c r="O69" s="126">
        <v>0</v>
      </c>
      <c r="P69" s="126">
        <v>0</v>
      </c>
      <c r="Q69" s="126">
        <v>0</v>
      </c>
      <c r="R69" s="126">
        <v>0</v>
      </c>
      <c r="S69" s="126">
        <v>0</v>
      </c>
      <c r="T69" s="126">
        <v>0</v>
      </c>
      <c r="U69" s="126">
        <v>0</v>
      </c>
      <c r="V69" s="126">
        <v>0</v>
      </c>
      <c r="W69" s="126">
        <v>0</v>
      </c>
      <c r="X69" s="126">
        <v>0</v>
      </c>
      <c r="Y69" s="126">
        <v>0</v>
      </c>
      <c r="Z69" s="149">
        <v>0</v>
      </c>
      <c r="AB69" s="123" t="s">
        <v>191</v>
      </c>
      <c r="AC69">
        <f t="shared" si="2"/>
        <v>14936.081000000002</v>
      </c>
    </row>
    <row r="70" spans="1:29" x14ac:dyDescent="0.15">
      <c r="A70" s="148" t="s">
        <v>248</v>
      </c>
      <c r="B70" s="124" t="s">
        <v>173</v>
      </c>
      <c r="C70" s="124" t="s">
        <v>186</v>
      </c>
      <c r="D70" s="130">
        <v>0.02</v>
      </c>
      <c r="E70" s="140">
        <f t="shared" si="1"/>
        <v>1615314</v>
      </c>
      <c r="F70" s="138">
        <v>527759</v>
      </c>
      <c r="G70" s="126">
        <v>538367</v>
      </c>
      <c r="H70" s="126">
        <v>549188</v>
      </c>
      <c r="I70" s="126">
        <v>0</v>
      </c>
      <c r="J70" s="126">
        <v>0</v>
      </c>
      <c r="K70" s="126">
        <v>0</v>
      </c>
      <c r="L70" s="126">
        <v>0</v>
      </c>
      <c r="M70" s="126">
        <v>0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6">
        <v>0</v>
      </c>
      <c r="W70" s="126">
        <v>0</v>
      </c>
      <c r="X70" s="126">
        <v>0</v>
      </c>
      <c r="Y70" s="126">
        <v>0</v>
      </c>
      <c r="Z70" s="149">
        <v>0</v>
      </c>
      <c r="AB70" s="123" t="s">
        <v>191</v>
      </c>
      <c r="AC70">
        <f t="shared" si="2"/>
        <v>32306.280000000002</v>
      </c>
    </row>
    <row r="71" spans="1:29" x14ac:dyDescent="0.15">
      <c r="A71" s="148" t="s">
        <v>248</v>
      </c>
      <c r="B71" s="124" t="s">
        <v>173</v>
      </c>
      <c r="C71" s="124" t="s">
        <v>186</v>
      </c>
      <c r="D71" s="130">
        <v>1.6E-2</v>
      </c>
      <c r="E71" s="140">
        <f t="shared" si="1"/>
        <v>3148688</v>
      </c>
      <c r="F71" s="138">
        <v>768456</v>
      </c>
      <c r="G71" s="126">
        <v>780801</v>
      </c>
      <c r="H71" s="126">
        <v>793343</v>
      </c>
      <c r="I71" s="126">
        <v>806088</v>
      </c>
      <c r="J71" s="126">
        <v>0</v>
      </c>
      <c r="K71" s="126">
        <v>0</v>
      </c>
      <c r="L71" s="126">
        <v>0</v>
      </c>
      <c r="M71" s="126">
        <v>0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126">
        <v>0</v>
      </c>
      <c r="W71" s="126">
        <v>0</v>
      </c>
      <c r="X71" s="126">
        <v>0</v>
      </c>
      <c r="Y71" s="126">
        <v>0</v>
      </c>
      <c r="Z71" s="149">
        <v>0</v>
      </c>
      <c r="AB71" s="123" t="s">
        <v>191</v>
      </c>
      <c r="AC71">
        <f t="shared" si="2"/>
        <v>50379.008000000002</v>
      </c>
    </row>
    <row r="72" spans="1:29" x14ac:dyDescent="0.15">
      <c r="A72" s="148" t="s">
        <v>248</v>
      </c>
      <c r="B72" s="124" t="s">
        <v>173</v>
      </c>
      <c r="C72" s="124" t="s">
        <v>186</v>
      </c>
      <c r="D72" s="130">
        <v>1.4999999999999999E-2</v>
      </c>
      <c r="E72" s="140">
        <f t="shared" si="1"/>
        <v>22113642</v>
      </c>
      <c r="F72" s="138">
        <v>5405110</v>
      </c>
      <c r="G72" s="126">
        <v>5486490</v>
      </c>
      <c r="H72" s="126">
        <v>5569096</v>
      </c>
      <c r="I72" s="126">
        <v>5652946</v>
      </c>
      <c r="J72" s="126">
        <v>0</v>
      </c>
      <c r="K72" s="126">
        <v>0</v>
      </c>
      <c r="L72" s="126">
        <v>0</v>
      </c>
      <c r="M72" s="126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6">
        <v>0</v>
      </c>
      <c r="W72" s="126">
        <v>0</v>
      </c>
      <c r="X72" s="126">
        <v>0</v>
      </c>
      <c r="Y72" s="126">
        <v>0</v>
      </c>
      <c r="Z72" s="149">
        <v>0</v>
      </c>
      <c r="AB72" s="123" t="s">
        <v>191</v>
      </c>
      <c r="AC72">
        <f t="shared" si="2"/>
        <v>331704.63</v>
      </c>
    </row>
    <row r="73" spans="1:29" x14ac:dyDescent="0.15">
      <c r="A73" s="148" t="s">
        <v>248</v>
      </c>
      <c r="B73" s="124" t="s">
        <v>173</v>
      </c>
      <c r="C73" s="124" t="s">
        <v>186</v>
      </c>
      <c r="D73" s="130">
        <v>1.7000000000000001E-2</v>
      </c>
      <c r="E73" s="140">
        <f t="shared" ref="E73:E136" si="3">SUM(F73:Z73)</f>
        <v>3861989</v>
      </c>
      <c r="F73" s="138">
        <v>746471</v>
      </c>
      <c r="G73" s="126">
        <v>759215</v>
      </c>
      <c r="H73" s="126">
        <v>772176</v>
      </c>
      <c r="I73" s="126">
        <v>785359</v>
      </c>
      <c r="J73" s="126">
        <v>798768</v>
      </c>
      <c r="K73" s="126">
        <v>0</v>
      </c>
      <c r="L73" s="126">
        <v>0</v>
      </c>
      <c r="M73" s="126">
        <v>0</v>
      </c>
      <c r="N73" s="126">
        <v>0</v>
      </c>
      <c r="O73" s="126">
        <v>0</v>
      </c>
      <c r="P73" s="126">
        <v>0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6">
        <v>0</v>
      </c>
      <c r="W73" s="126">
        <v>0</v>
      </c>
      <c r="X73" s="126">
        <v>0</v>
      </c>
      <c r="Y73" s="126">
        <v>0</v>
      </c>
      <c r="Z73" s="149">
        <v>0</v>
      </c>
      <c r="AB73" s="123" t="s">
        <v>191</v>
      </c>
      <c r="AC73">
        <f t="shared" ref="AC73:AC136" si="4">E73*D73</f>
        <v>65653.813000000009</v>
      </c>
    </row>
    <row r="74" spans="1:29" x14ac:dyDescent="0.15">
      <c r="A74" s="148" t="s">
        <v>248</v>
      </c>
      <c r="B74" s="124" t="s">
        <v>173</v>
      </c>
      <c r="C74" s="124" t="s">
        <v>186</v>
      </c>
      <c r="D74" s="130">
        <v>1.6E-2</v>
      </c>
      <c r="E74" s="140">
        <f t="shared" si="3"/>
        <v>6509783</v>
      </c>
      <c r="F74" s="138">
        <v>958144</v>
      </c>
      <c r="G74" s="126">
        <v>973535</v>
      </c>
      <c r="H74" s="126">
        <v>989174</v>
      </c>
      <c r="I74" s="126">
        <v>1005064</v>
      </c>
      <c r="J74" s="126">
        <v>1021210</v>
      </c>
      <c r="K74" s="126">
        <v>1037614</v>
      </c>
      <c r="L74" s="126">
        <v>525042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0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49">
        <v>0</v>
      </c>
      <c r="AB74" s="123" t="s">
        <v>191</v>
      </c>
      <c r="AC74">
        <f t="shared" si="4"/>
        <v>104156.52800000001</v>
      </c>
    </row>
    <row r="75" spans="1:29" x14ac:dyDescent="0.15">
      <c r="A75" s="148" t="s">
        <v>248</v>
      </c>
      <c r="B75" s="124" t="s">
        <v>173</v>
      </c>
      <c r="C75" s="124" t="s">
        <v>186</v>
      </c>
      <c r="D75" s="130">
        <v>1.7000000000000001E-2</v>
      </c>
      <c r="E75" s="140">
        <f t="shared" si="3"/>
        <v>4513213</v>
      </c>
      <c r="F75" s="138">
        <v>612468</v>
      </c>
      <c r="G75" s="126">
        <v>622924</v>
      </c>
      <c r="H75" s="126">
        <v>633559</v>
      </c>
      <c r="I75" s="126">
        <v>644375</v>
      </c>
      <c r="J75" s="126">
        <v>655376</v>
      </c>
      <c r="K75" s="126">
        <v>666565</v>
      </c>
      <c r="L75" s="126">
        <v>677946</v>
      </c>
      <c r="M75" s="126">
        <v>0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0</v>
      </c>
      <c r="T75" s="126">
        <v>0</v>
      </c>
      <c r="U75" s="126">
        <v>0</v>
      </c>
      <c r="V75" s="126">
        <v>0</v>
      </c>
      <c r="W75" s="126">
        <v>0</v>
      </c>
      <c r="X75" s="126">
        <v>0</v>
      </c>
      <c r="Y75" s="126">
        <v>0</v>
      </c>
      <c r="Z75" s="149">
        <v>0</v>
      </c>
      <c r="AB75" s="123" t="s">
        <v>191</v>
      </c>
      <c r="AC75">
        <f t="shared" si="4"/>
        <v>76724.620999999999</v>
      </c>
    </row>
    <row r="76" spans="1:29" x14ac:dyDescent="0.15">
      <c r="A76" s="148" t="s">
        <v>248</v>
      </c>
      <c r="B76" s="124" t="s">
        <v>173</v>
      </c>
      <c r="C76" s="124" t="s">
        <v>186</v>
      </c>
      <c r="D76" s="130">
        <v>2.5000000000000001E-2</v>
      </c>
      <c r="E76" s="140">
        <f t="shared" si="3"/>
        <v>35837</v>
      </c>
      <c r="F76" s="138">
        <v>35837</v>
      </c>
      <c r="G76" s="126">
        <v>0</v>
      </c>
      <c r="H76" s="126">
        <v>0</v>
      </c>
      <c r="I76" s="126">
        <v>0</v>
      </c>
      <c r="J76" s="126">
        <v>0</v>
      </c>
      <c r="K76" s="126">
        <v>0</v>
      </c>
      <c r="L76" s="126">
        <v>0</v>
      </c>
      <c r="M76" s="126">
        <v>0</v>
      </c>
      <c r="N76" s="126">
        <v>0</v>
      </c>
      <c r="O76" s="126">
        <v>0</v>
      </c>
      <c r="P76" s="126">
        <v>0</v>
      </c>
      <c r="Q76" s="126">
        <v>0</v>
      </c>
      <c r="R76" s="126">
        <v>0</v>
      </c>
      <c r="S76" s="126">
        <v>0</v>
      </c>
      <c r="T76" s="126">
        <v>0</v>
      </c>
      <c r="U76" s="126">
        <v>0</v>
      </c>
      <c r="V76" s="126">
        <v>0</v>
      </c>
      <c r="W76" s="126">
        <v>0</v>
      </c>
      <c r="X76" s="126">
        <v>0</v>
      </c>
      <c r="Y76" s="126">
        <v>0</v>
      </c>
      <c r="Z76" s="149">
        <v>0</v>
      </c>
      <c r="AB76" s="123" t="s">
        <v>191</v>
      </c>
      <c r="AC76">
        <f t="shared" si="4"/>
        <v>895.92500000000007</v>
      </c>
    </row>
    <row r="77" spans="1:29" x14ac:dyDescent="0.15">
      <c r="A77" s="148" t="s">
        <v>248</v>
      </c>
      <c r="B77" s="124" t="s">
        <v>173</v>
      </c>
      <c r="C77" s="124" t="s">
        <v>186</v>
      </c>
      <c r="D77" s="130">
        <v>0.02</v>
      </c>
      <c r="E77" s="140">
        <f t="shared" si="3"/>
        <v>205948</v>
      </c>
      <c r="F77" s="138">
        <v>205948</v>
      </c>
      <c r="G77" s="126">
        <v>0</v>
      </c>
      <c r="H77" s="126">
        <v>0</v>
      </c>
      <c r="I77" s="126">
        <v>0</v>
      </c>
      <c r="J77" s="126">
        <v>0</v>
      </c>
      <c r="K77" s="126">
        <v>0</v>
      </c>
      <c r="L77" s="126">
        <v>0</v>
      </c>
      <c r="M77" s="126">
        <v>0</v>
      </c>
      <c r="N77" s="126">
        <v>0</v>
      </c>
      <c r="O77" s="126">
        <v>0</v>
      </c>
      <c r="P77" s="126">
        <v>0</v>
      </c>
      <c r="Q77" s="126">
        <v>0</v>
      </c>
      <c r="R77" s="126">
        <v>0</v>
      </c>
      <c r="S77" s="126">
        <v>0</v>
      </c>
      <c r="T77" s="126">
        <v>0</v>
      </c>
      <c r="U77" s="126">
        <v>0</v>
      </c>
      <c r="V77" s="126">
        <v>0</v>
      </c>
      <c r="W77" s="126">
        <v>0</v>
      </c>
      <c r="X77" s="126">
        <v>0</v>
      </c>
      <c r="Y77" s="126">
        <v>0</v>
      </c>
      <c r="Z77" s="149">
        <v>0</v>
      </c>
      <c r="AB77" s="123" t="s">
        <v>191</v>
      </c>
      <c r="AC77">
        <f t="shared" si="4"/>
        <v>4118.96</v>
      </c>
    </row>
    <row r="78" spans="1:29" x14ac:dyDescent="0.15">
      <c r="A78" s="148" t="s">
        <v>248</v>
      </c>
      <c r="B78" s="124" t="s">
        <v>173</v>
      </c>
      <c r="C78" s="124" t="s">
        <v>186</v>
      </c>
      <c r="D78" s="130">
        <v>0.02</v>
      </c>
      <c r="E78" s="140">
        <f t="shared" si="3"/>
        <v>492259</v>
      </c>
      <c r="F78" s="138">
        <v>137164</v>
      </c>
      <c r="G78" s="126">
        <v>139922</v>
      </c>
      <c r="H78" s="126">
        <v>142734</v>
      </c>
      <c r="I78" s="126">
        <v>72439</v>
      </c>
      <c r="J78" s="126">
        <v>0</v>
      </c>
      <c r="K78" s="126">
        <v>0</v>
      </c>
      <c r="L78" s="126">
        <v>0</v>
      </c>
      <c r="M78" s="126">
        <v>0</v>
      </c>
      <c r="N78" s="126">
        <v>0</v>
      </c>
      <c r="O78" s="126">
        <v>0</v>
      </c>
      <c r="P78" s="126">
        <v>0</v>
      </c>
      <c r="Q78" s="126">
        <v>0</v>
      </c>
      <c r="R78" s="126">
        <v>0</v>
      </c>
      <c r="S78" s="126">
        <v>0</v>
      </c>
      <c r="T78" s="126">
        <v>0</v>
      </c>
      <c r="U78" s="126">
        <v>0</v>
      </c>
      <c r="V78" s="126">
        <v>0</v>
      </c>
      <c r="W78" s="126">
        <v>0</v>
      </c>
      <c r="X78" s="126">
        <v>0</v>
      </c>
      <c r="Y78" s="126">
        <v>0</v>
      </c>
      <c r="Z78" s="149">
        <v>0</v>
      </c>
      <c r="AB78" s="123" t="s">
        <v>191</v>
      </c>
      <c r="AC78">
        <f t="shared" si="4"/>
        <v>9845.18</v>
      </c>
    </row>
    <row r="79" spans="1:29" x14ac:dyDescent="0.15">
      <c r="A79" s="148" t="s">
        <v>248</v>
      </c>
      <c r="B79" s="124" t="s">
        <v>173</v>
      </c>
      <c r="C79" s="124" t="s">
        <v>186</v>
      </c>
      <c r="D79" s="130">
        <v>1.6E-2</v>
      </c>
      <c r="E79" s="140">
        <f t="shared" si="3"/>
        <v>780665</v>
      </c>
      <c r="F79" s="138">
        <v>190527</v>
      </c>
      <c r="G79" s="126">
        <v>193587</v>
      </c>
      <c r="H79" s="126">
        <v>196697</v>
      </c>
      <c r="I79" s="126">
        <v>199854</v>
      </c>
      <c r="J79" s="126">
        <v>0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6">
        <v>0</v>
      </c>
      <c r="W79" s="126">
        <v>0</v>
      </c>
      <c r="X79" s="126">
        <v>0</v>
      </c>
      <c r="Y79" s="126">
        <v>0</v>
      </c>
      <c r="Z79" s="149">
        <v>0</v>
      </c>
      <c r="AB79" s="123" t="s">
        <v>191</v>
      </c>
      <c r="AC79">
        <f t="shared" si="4"/>
        <v>12490.64</v>
      </c>
    </row>
    <row r="80" spans="1:29" x14ac:dyDescent="0.15">
      <c r="A80" s="148" t="s">
        <v>248</v>
      </c>
      <c r="B80" s="124" t="s">
        <v>173</v>
      </c>
      <c r="C80" s="124" t="s">
        <v>186</v>
      </c>
      <c r="D80" s="130">
        <v>0.01</v>
      </c>
      <c r="E80" s="140">
        <f t="shared" si="3"/>
        <v>1266348</v>
      </c>
      <c r="F80" s="138">
        <v>205829</v>
      </c>
      <c r="G80" s="126">
        <v>207893</v>
      </c>
      <c r="H80" s="126">
        <v>209977</v>
      </c>
      <c r="I80" s="126">
        <v>212083</v>
      </c>
      <c r="J80" s="126">
        <v>214208</v>
      </c>
      <c r="K80" s="126">
        <v>216358</v>
      </c>
      <c r="L80" s="126">
        <v>0</v>
      </c>
      <c r="M80" s="126">
        <v>0</v>
      </c>
      <c r="N80" s="126">
        <v>0</v>
      </c>
      <c r="O80" s="126">
        <v>0</v>
      </c>
      <c r="P80" s="126">
        <v>0</v>
      </c>
      <c r="Q80" s="126">
        <v>0</v>
      </c>
      <c r="R80" s="126">
        <v>0</v>
      </c>
      <c r="S80" s="126">
        <v>0</v>
      </c>
      <c r="T80" s="126">
        <v>0</v>
      </c>
      <c r="U80" s="126">
        <v>0</v>
      </c>
      <c r="V80" s="126">
        <v>0</v>
      </c>
      <c r="W80" s="126">
        <v>0</v>
      </c>
      <c r="X80" s="126">
        <v>0</v>
      </c>
      <c r="Y80" s="126">
        <v>0</v>
      </c>
      <c r="Z80" s="149">
        <v>0</v>
      </c>
      <c r="AB80" s="123" t="s">
        <v>191</v>
      </c>
      <c r="AC80">
        <f t="shared" si="4"/>
        <v>12663.48</v>
      </c>
    </row>
    <row r="81" spans="1:29" x14ac:dyDescent="0.15">
      <c r="A81" s="148" t="s">
        <v>249</v>
      </c>
      <c r="B81" s="124" t="s">
        <v>177</v>
      </c>
      <c r="C81" s="124" t="s">
        <v>193</v>
      </c>
      <c r="D81" s="130">
        <v>8.3000000000000001E-3</v>
      </c>
      <c r="E81" s="140">
        <f t="shared" si="3"/>
        <v>2924000</v>
      </c>
      <c r="F81" s="138">
        <v>364000</v>
      </c>
      <c r="G81" s="126">
        <v>364000</v>
      </c>
      <c r="H81" s="126">
        <v>364000</v>
      </c>
      <c r="I81" s="126">
        <v>364000</v>
      </c>
      <c r="J81" s="126">
        <v>364000</v>
      </c>
      <c r="K81" s="126">
        <v>364000</v>
      </c>
      <c r="L81" s="126">
        <v>364000</v>
      </c>
      <c r="M81" s="126">
        <v>376000</v>
      </c>
      <c r="N81" s="126">
        <v>0</v>
      </c>
      <c r="O81" s="126">
        <v>0</v>
      </c>
      <c r="P81" s="126">
        <v>0</v>
      </c>
      <c r="Q81" s="126">
        <v>0</v>
      </c>
      <c r="R81" s="126">
        <v>0</v>
      </c>
      <c r="S81" s="126">
        <v>0</v>
      </c>
      <c r="T81" s="126">
        <v>0</v>
      </c>
      <c r="U81" s="126">
        <v>0</v>
      </c>
      <c r="V81" s="126">
        <v>0</v>
      </c>
      <c r="W81" s="126">
        <v>0</v>
      </c>
      <c r="X81" s="126">
        <v>0</v>
      </c>
      <c r="Y81" s="126">
        <v>0</v>
      </c>
      <c r="Z81" s="149">
        <v>0</v>
      </c>
      <c r="AB81" s="123" t="s">
        <v>191</v>
      </c>
      <c r="AC81">
        <f t="shared" si="4"/>
        <v>24269.200000000001</v>
      </c>
    </row>
    <row r="82" spans="1:29" x14ac:dyDescent="0.15">
      <c r="A82" s="148" t="s">
        <v>249</v>
      </c>
      <c r="B82" s="124" t="s">
        <v>177</v>
      </c>
      <c r="C82" s="124" t="s">
        <v>193</v>
      </c>
      <c r="D82" s="130">
        <v>8.3000000000000001E-3</v>
      </c>
      <c r="E82" s="140">
        <f t="shared" si="3"/>
        <v>1802000</v>
      </c>
      <c r="F82" s="138">
        <v>222000</v>
      </c>
      <c r="G82" s="126">
        <v>222000</v>
      </c>
      <c r="H82" s="126">
        <v>222000</v>
      </c>
      <c r="I82" s="126">
        <v>222000</v>
      </c>
      <c r="J82" s="126">
        <v>222000</v>
      </c>
      <c r="K82" s="126">
        <v>222000</v>
      </c>
      <c r="L82" s="126">
        <v>222000</v>
      </c>
      <c r="M82" s="126">
        <v>248000</v>
      </c>
      <c r="N82" s="126">
        <v>0</v>
      </c>
      <c r="O82" s="126">
        <v>0</v>
      </c>
      <c r="P82" s="126">
        <v>0</v>
      </c>
      <c r="Q82" s="126">
        <v>0</v>
      </c>
      <c r="R82" s="126">
        <v>0</v>
      </c>
      <c r="S82" s="126">
        <v>0</v>
      </c>
      <c r="T82" s="126">
        <v>0</v>
      </c>
      <c r="U82" s="126">
        <v>0</v>
      </c>
      <c r="V82" s="126">
        <v>0</v>
      </c>
      <c r="W82" s="126">
        <v>0</v>
      </c>
      <c r="X82" s="126">
        <v>0</v>
      </c>
      <c r="Y82" s="126">
        <v>0</v>
      </c>
      <c r="Z82" s="149">
        <v>0</v>
      </c>
      <c r="AB82" s="123" t="s">
        <v>191</v>
      </c>
      <c r="AC82">
        <f t="shared" si="4"/>
        <v>14956.6</v>
      </c>
    </row>
    <row r="83" spans="1:29" x14ac:dyDescent="0.15">
      <c r="A83" s="148" t="s">
        <v>249</v>
      </c>
      <c r="B83" s="124" t="s">
        <v>177</v>
      </c>
      <c r="C83" s="124" t="s">
        <v>193</v>
      </c>
      <c r="D83" s="130">
        <v>8.3000000000000001E-3</v>
      </c>
      <c r="E83" s="140">
        <f t="shared" si="3"/>
        <v>7678000</v>
      </c>
      <c r="F83" s="138">
        <v>958000</v>
      </c>
      <c r="G83" s="126">
        <v>958000</v>
      </c>
      <c r="H83" s="126">
        <v>958000</v>
      </c>
      <c r="I83" s="126">
        <v>958000</v>
      </c>
      <c r="J83" s="126">
        <v>958000</v>
      </c>
      <c r="K83" s="126">
        <v>958000</v>
      </c>
      <c r="L83" s="126">
        <v>958000</v>
      </c>
      <c r="M83" s="126">
        <v>972000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0</v>
      </c>
      <c r="T83" s="126">
        <v>0</v>
      </c>
      <c r="U83" s="126">
        <v>0</v>
      </c>
      <c r="V83" s="126">
        <v>0</v>
      </c>
      <c r="W83" s="126">
        <v>0</v>
      </c>
      <c r="X83" s="126">
        <v>0</v>
      </c>
      <c r="Y83" s="126">
        <v>0</v>
      </c>
      <c r="Z83" s="149">
        <v>0</v>
      </c>
      <c r="AB83" s="123" t="s">
        <v>191</v>
      </c>
      <c r="AC83">
        <f t="shared" si="4"/>
        <v>63727.4</v>
      </c>
    </row>
    <row r="84" spans="1:29" x14ac:dyDescent="0.15">
      <c r="A84" s="148" t="s">
        <v>249</v>
      </c>
      <c r="B84" s="124" t="s">
        <v>177</v>
      </c>
      <c r="C84" s="124" t="s">
        <v>193</v>
      </c>
      <c r="D84" s="130">
        <v>8.3000000000000001E-3</v>
      </c>
      <c r="E84" s="140">
        <f t="shared" si="3"/>
        <v>63264000</v>
      </c>
      <c r="F84" s="138">
        <v>7904000</v>
      </c>
      <c r="G84" s="126">
        <v>7904000</v>
      </c>
      <c r="H84" s="126">
        <v>7904000</v>
      </c>
      <c r="I84" s="126">
        <v>7904000</v>
      </c>
      <c r="J84" s="126">
        <v>7904000</v>
      </c>
      <c r="K84" s="126">
        <v>7904000</v>
      </c>
      <c r="L84" s="126">
        <v>7904000</v>
      </c>
      <c r="M84" s="126">
        <v>7936000</v>
      </c>
      <c r="N84" s="126">
        <v>0</v>
      </c>
      <c r="O84" s="126">
        <v>0</v>
      </c>
      <c r="P84" s="126">
        <v>0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6">
        <v>0</v>
      </c>
      <c r="W84" s="126">
        <v>0</v>
      </c>
      <c r="X84" s="126">
        <v>0</v>
      </c>
      <c r="Y84" s="126">
        <v>0</v>
      </c>
      <c r="Z84" s="149">
        <v>0</v>
      </c>
      <c r="AB84" s="123" t="s">
        <v>191</v>
      </c>
      <c r="AC84">
        <f t="shared" si="4"/>
        <v>525091.19999999995</v>
      </c>
    </row>
    <row r="85" spans="1:29" x14ac:dyDescent="0.15">
      <c r="A85" s="148" t="s">
        <v>249</v>
      </c>
      <c r="B85" s="124" t="s">
        <v>177</v>
      </c>
      <c r="C85" s="124" t="s">
        <v>193</v>
      </c>
      <c r="D85" s="130">
        <v>8.3000000000000001E-3</v>
      </c>
      <c r="E85" s="140">
        <f t="shared" si="3"/>
        <v>44064000</v>
      </c>
      <c r="F85" s="138">
        <v>5504000</v>
      </c>
      <c r="G85" s="126">
        <v>5504000</v>
      </c>
      <c r="H85" s="126">
        <v>5504000</v>
      </c>
      <c r="I85" s="126">
        <v>5504000</v>
      </c>
      <c r="J85" s="126">
        <v>5504000</v>
      </c>
      <c r="K85" s="126">
        <v>5504000</v>
      </c>
      <c r="L85" s="126">
        <v>5504000</v>
      </c>
      <c r="M85" s="126">
        <v>5536000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6">
        <v>0</v>
      </c>
      <c r="W85" s="126">
        <v>0</v>
      </c>
      <c r="X85" s="126">
        <v>0</v>
      </c>
      <c r="Y85" s="126">
        <v>0</v>
      </c>
      <c r="Z85" s="149">
        <v>0</v>
      </c>
      <c r="AB85" s="123" t="s">
        <v>191</v>
      </c>
      <c r="AC85">
        <f t="shared" si="4"/>
        <v>365731.2</v>
      </c>
    </row>
    <row r="86" spans="1:29" x14ac:dyDescent="0.15">
      <c r="A86" s="148" t="s">
        <v>249</v>
      </c>
      <c r="B86" s="124" t="s">
        <v>177</v>
      </c>
      <c r="C86" s="124" t="s">
        <v>193</v>
      </c>
      <c r="D86" s="130">
        <v>8.3000000000000001E-3</v>
      </c>
      <c r="E86" s="140">
        <f t="shared" si="3"/>
        <v>4612000</v>
      </c>
      <c r="F86" s="138">
        <v>1532000</v>
      </c>
      <c r="G86" s="126">
        <v>1532000</v>
      </c>
      <c r="H86" s="126">
        <v>1548000</v>
      </c>
      <c r="I86" s="126">
        <v>0</v>
      </c>
      <c r="J86" s="126">
        <v>0</v>
      </c>
      <c r="K86" s="126">
        <v>0</v>
      </c>
      <c r="L86" s="126">
        <v>0</v>
      </c>
      <c r="M86" s="126">
        <v>0</v>
      </c>
      <c r="N86" s="126">
        <v>0</v>
      </c>
      <c r="O86" s="126">
        <v>0</v>
      </c>
      <c r="P86" s="126">
        <v>0</v>
      </c>
      <c r="Q86" s="126">
        <v>0</v>
      </c>
      <c r="R86" s="126">
        <v>0</v>
      </c>
      <c r="S86" s="126">
        <v>0</v>
      </c>
      <c r="T86" s="126">
        <v>0</v>
      </c>
      <c r="U86" s="126">
        <v>0</v>
      </c>
      <c r="V86" s="126">
        <v>0</v>
      </c>
      <c r="W86" s="126">
        <v>0</v>
      </c>
      <c r="X86" s="126">
        <v>0</v>
      </c>
      <c r="Y86" s="126">
        <v>0</v>
      </c>
      <c r="Z86" s="149">
        <v>0</v>
      </c>
      <c r="AB86" s="123" t="s">
        <v>191</v>
      </c>
      <c r="AC86">
        <f t="shared" si="4"/>
        <v>38279.599999999999</v>
      </c>
    </row>
    <row r="87" spans="1:29" x14ac:dyDescent="0.15">
      <c r="A87" s="148" t="s">
        <v>249</v>
      </c>
      <c r="B87" s="124" t="s">
        <v>177</v>
      </c>
      <c r="C87" s="124" t="s">
        <v>193</v>
      </c>
      <c r="D87" s="130">
        <v>8.3000000000000001E-3</v>
      </c>
      <c r="E87" s="140">
        <f t="shared" si="3"/>
        <v>17278000</v>
      </c>
      <c r="F87" s="138">
        <v>2158000</v>
      </c>
      <c r="G87" s="126">
        <v>2158000</v>
      </c>
      <c r="H87" s="126">
        <v>2158000</v>
      </c>
      <c r="I87" s="126">
        <v>2158000</v>
      </c>
      <c r="J87" s="126">
        <v>2158000</v>
      </c>
      <c r="K87" s="126">
        <v>2158000</v>
      </c>
      <c r="L87" s="126">
        <v>2158000</v>
      </c>
      <c r="M87" s="126">
        <v>2172000</v>
      </c>
      <c r="N87" s="126">
        <v>0</v>
      </c>
      <c r="O87" s="126">
        <v>0</v>
      </c>
      <c r="P87" s="126">
        <v>0</v>
      </c>
      <c r="Q87" s="126">
        <v>0</v>
      </c>
      <c r="R87" s="126">
        <v>0</v>
      </c>
      <c r="S87" s="126">
        <v>0</v>
      </c>
      <c r="T87" s="126">
        <v>0</v>
      </c>
      <c r="U87" s="126">
        <v>0</v>
      </c>
      <c r="V87" s="126">
        <v>0</v>
      </c>
      <c r="W87" s="126">
        <v>0</v>
      </c>
      <c r="X87" s="126">
        <v>0</v>
      </c>
      <c r="Y87" s="126">
        <v>0</v>
      </c>
      <c r="Z87" s="149">
        <v>0</v>
      </c>
      <c r="AB87" s="123" t="s">
        <v>191</v>
      </c>
      <c r="AC87">
        <f t="shared" si="4"/>
        <v>143407.4</v>
      </c>
    </row>
    <row r="88" spans="1:29" x14ac:dyDescent="0.15">
      <c r="A88" s="148" t="s">
        <v>249</v>
      </c>
      <c r="B88" s="124" t="s">
        <v>177</v>
      </c>
      <c r="C88" s="124" t="s">
        <v>193</v>
      </c>
      <c r="D88" s="130">
        <v>6.9999999999999993E-3</v>
      </c>
      <c r="E88" s="140">
        <f t="shared" si="3"/>
        <v>48824000</v>
      </c>
      <c r="F88" s="138">
        <v>5422000</v>
      </c>
      <c r="G88" s="126">
        <v>5422000</v>
      </c>
      <c r="H88" s="126">
        <v>5422000</v>
      </c>
      <c r="I88" s="126">
        <v>5422000</v>
      </c>
      <c r="J88" s="126">
        <v>5422000</v>
      </c>
      <c r="K88" s="126">
        <v>5422000</v>
      </c>
      <c r="L88" s="126">
        <v>5422000</v>
      </c>
      <c r="M88" s="126">
        <v>5422000</v>
      </c>
      <c r="N88" s="126">
        <v>5448000</v>
      </c>
      <c r="O88" s="126">
        <v>0</v>
      </c>
      <c r="P88" s="126">
        <v>0</v>
      </c>
      <c r="Q88" s="126">
        <v>0</v>
      </c>
      <c r="R88" s="126">
        <v>0</v>
      </c>
      <c r="S88" s="126">
        <v>0</v>
      </c>
      <c r="T88" s="126">
        <v>0</v>
      </c>
      <c r="U88" s="126">
        <v>0</v>
      </c>
      <c r="V88" s="126">
        <v>0</v>
      </c>
      <c r="W88" s="126">
        <v>0</v>
      </c>
      <c r="X88" s="126">
        <v>0</v>
      </c>
      <c r="Y88" s="126">
        <v>0</v>
      </c>
      <c r="Z88" s="149">
        <v>0</v>
      </c>
      <c r="AB88" s="123" t="s">
        <v>191</v>
      </c>
      <c r="AC88">
        <f t="shared" si="4"/>
        <v>341767.99999999994</v>
      </c>
    </row>
    <row r="89" spans="1:29" x14ac:dyDescent="0.15">
      <c r="A89" s="148" t="s">
        <v>249</v>
      </c>
      <c r="B89" s="124" t="s">
        <v>177</v>
      </c>
      <c r="C89" s="124" t="s">
        <v>192</v>
      </c>
      <c r="D89" s="130">
        <v>3.7000000000000002E-3</v>
      </c>
      <c r="E89" s="140">
        <f t="shared" si="3"/>
        <v>13544000</v>
      </c>
      <c r="F89" s="138">
        <v>3384000</v>
      </c>
      <c r="G89" s="126">
        <v>3384000</v>
      </c>
      <c r="H89" s="126">
        <v>3384000</v>
      </c>
      <c r="I89" s="126">
        <v>3392000</v>
      </c>
      <c r="J89" s="126">
        <v>0</v>
      </c>
      <c r="K89" s="126">
        <v>0</v>
      </c>
      <c r="L89" s="126">
        <v>0</v>
      </c>
      <c r="M89" s="126">
        <v>0</v>
      </c>
      <c r="N89" s="126">
        <v>0</v>
      </c>
      <c r="O89" s="126">
        <v>0</v>
      </c>
      <c r="P89" s="126">
        <v>0</v>
      </c>
      <c r="Q89" s="126">
        <v>0</v>
      </c>
      <c r="R89" s="126">
        <v>0</v>
      </c>
      <c r="S89" s="126">
        <v>0</v>
      </c>
      <c r="T89" s="126">
        <v>0</v>
      </c>
      <c r="U89" s="126">
        <v>0</v>
      </c>
      <c r="V89" s="126">
        <v>0</v>
      </c>
      <c r="W89" s="126">
        <v>0</v>
      </c>
      <c r="X89" s="126">
        <v>0</v>
      </c>
      <c r="Y89" s="126">
        <v>0</v>
      </c>
      <c r="Z89" s="149">
        <v>0</v>
      </c>
      <c r="AB89" s="123" t="s">
        <v>191</v>
      </c>
      <c r="AC89">
        <f t="shared" si="4"/>
        <v>50112.800000000003</v>
      </c>
    </row>
    <row r="90" spans="1:29" x14ac:dyDescent="0.15">
      <c r="A90" s="148" t="s">
        <v>249</v>
      </c>
      <c r="B90" s="124" t="s">
        <v>177</v>
      </c>
      <c r="C90" s="124" t="s">
        <v>193</v>
      </c>
      <c r="D90" s="130">
        <v>6.9999999999999993E-3</v>
      </c>
      <c r="E90" s="140">
        <f t="shared" si="3"/>
        <v>49880000</v>
      </c>
      <c r="F90" s="138">
        <v>5540000</v>
      </c>
      <c r="G90" s="126">
        <v>5540000</v>
      </c>
      <c r="H90" s="126">
        <v>5540000</v>
      </c>
      <c r="I90" s="126">
        <v>5540000</v>
      </c>
      <c r="J90" s="126">
        <v>5540000</v>
      </c>
      <c r="K90" s="126">
        <v>5540000</v>
      </c>
      <c r="L90" s="126">
        <v>5540000</v>
      </c>
      <c r="M90" s="126">
        <v>5540000</v>
      </c>
      <c r="N90" s="126">
        <v>5560000</v>
      </c>
      <c r="O90" s="126">
        <v>0</v>
      </c>
      <c r="P90" s="126">
        <v>0</v>
      </c>
      <c r="Q90" s="126">
        <v>0</v>
      </c>
      <c r="R90" s="126">
        <v>0</v>
      </c>
      <c r="S90" s="126">
        <v>0</v>
      </c>
      <c r="T90" s="126">
        <v>0</v>
      </c>
      <c r="U90" s="126">
        <v>0</v>
      </c>
      <c r="V90" s="126">
        <v>0</v>
      </c>
      <c r="W90" s="126">
        <v>0</v>
      </c>
      <c r="X90" s="126">
        <v>0</v>
      </c>
      <c r="Y90" s="126">
        <v>0</v>
      </c>
      <c r="Z90" s="149">
        <v>0</v>
      </c>
      <c r="AB90" s="123" t="s">
        <v>191</v>
      </c>
      <c r="AC90">
        <f t="shared" si="4"/>
        <v>349159.99999999994</v>
      </c>
    </row>
    <row r="91" spans="1:29" x14ac:dyDescent="0.15">
      <c r="A91" s="148" t="s">
        <v>249</v>
      </c>
      <c r="B91" s="124" t="s">
        <v>177</v>
      </c>
      <c r="C91" s="124" t="s">
        <v>193</v>
      </c>
      <c r="D91" s="130">
        <v>1.78E-2</v>
      </c>
      <c r="E91" s="140">
        <f t="shared" si="3"/>
        <v>0</v>
      </c>
      <c r="F91" s="138">
        <v>0</v>
      </c>
      <c r="G91" s="126">
        <v>0</v>
      </c>
      <c r="H91" s="126">
        <v>0</v>
      </c>
      <c r="I91" s="126">
        <v>0</v>
      </c>
      <c r="J91" s="126">
        <v>0</v>
      </c>
      <c r="K91" s="126">
        <v>0</v>
      </c>
      <c r="L91" s="126">
        <v>0</v>
      </c>
      <c r="M91" s="126">
        <v>0</v>
      </c>
      <c r="N91" s="126">
        <v>0</v>
      </c>
      <c r="O91" s="126">
        <v>0</v>
      </c>
      <c r="P91" s="126">
        <v>0</v>
      </c>
      <c r="Q91" s="126">
        <v>0</v>
      </c>
      <c r="R91" s="126">
        <v>0</v>
      </c>
      <c r="S91" s="126">
        <v>0</v>
      </c>
      <c r="T91" s="126">
        <v>0</v>
      </c>
      <c r="U91" s="126">
        <v>0</v>
      </c>
      <c r="V91" s="126">
        <v>0</v>
      </c>
      <c r="W91" s="126">
        <v>0</v>
      </c>
      <c r="X91" s="126">
        <v>0</v>
      </c>
      <c r="Y91" s="126">
        <v>0</v>
      </c>
      <c r="Z91" s="149">
        <v>0</v>
      </c>
      <c r="AB91" s="123" t="s">
        <v>191</v>
      </c>
      <c r="AC91">
        <f t="shared" si="4"/>
        <v>0</v>
      </c>
    </row>
    <row r="92" spans="1:29" x14ac:dyDescent="0.15">
      <c r="A92" s="148" t="s">
        <v>249</v>
      </c>
      <c r="B92" s="124" t="s">
        <v>177</v>
      </c>
      <c r="C92" s="124" t="s">
        <v>186</v>
      </c>
      <c r="D92" s="130">
        <v>3.3000000000000002E-2</v>
      </c>
      <c r="E92" s="140">
        <f t="shared" si="3"/>
        <v>0</v>
      </c>
      <c r="F92" s="138">
        <v>0</v>
      </c>
      <c r="G92" s="126">
        <v>0</v>
      </c>
      <c r="H92" s="126">
        <v>0</v>
      </c>
      <c r="I92" s="126">
        <v>0</v>
      </c>
      <c r="J92" s="126">
        <v>0</v>
      </c>
      <c r="K92" s="126">
        <v>0</v>
      </c>
      <c r="L92" s="126">
        <v>0</v>
      </c>
      <c r="M92" s="126">
        <v>0</v>
      </c>
      <c r="N92" s="126">
        <v>0</v>
      </c>
      <c r="O92" s="126">
        <v>0</v>
      </c>
      <c r="P92" s="126">
        <v>0</v>
      </c>
      <c r="Q92" s="126">
        <v>0</v>
      </c>
      <c r="R92" s="126">
        <v>0</v>
      </c>
      <c r="S92" s="126">
        <v>0</v>
      </c>
      <c r="T92" s="126">
        <v>0</v>
      </c>
      <c r="U92" s="126">
        <v>0</v>
      </c>
      <c r="V92" s="126">
        <v>0</v>
      </c>
      <c r="W92" s="126">
        <v>0</v>
      </c>
      <c r="X92" s="126">
        <v>0</v>
      </c>
      <c r="Y92" s="126">
        <v>0</v>
      </c>
      <c r="Z92" s="149">
        <v>0</v>
      </c>
      <c r="AB92" s="123" t="s">
        <v>191</v>
      </c>
      <c r="AC92">
        <f t="shared" si="4"/>
        <v>0</v>
      </c>
    </row>
    <row r="93" spans="1:29" x14ac:dyDescent="0.15">
      <c r="A93" s="148" t="s">
        <v>249</v>
      </c>
      <c r="B93" s="124" t="s">
        <v>177</v>
      </c>
      <c r="C93" s="124" t="s">
        <v>186</v>
      </c>
      <c r="D93" s="130">
        <v>2.6000000000000002E-2</v>
      </c>
      <c r="E93" s="140">
        <f t="shared" si="3"/>
        <v>0</v>
      </c>
      <c r="F93" s="138">
        <v>0</v>
      </c>
      <c r="G93" s="126">
        <v>0</v>
      </c>
      <c r="H93" s="126">
        <v>0</v>
      </c>
      <c r="I93" s="126">
        <v>0</v>
      </c>
      <c r="J93" s="126">
        <v>0</v>
      </c>
      <c r="K93" s="126">
        <v>0</v>
      </c>
      <c r="L93" s="126">
        <v>0</v>
      </c>
      <c r="M93" s="126">
        <v>0</v>
      </c>
      <c r="N93" s="126">
        <v>0</v>
      </c>
      <c r="O93" s="126">
        <v>0</v>
      </c>
      <c r="P93" s="126">
        <v>0</v>
      </c>
      <c r="Q93" s="126">
        <v>0</v>
      </c>
      <c r="R93" s="126">
        <v>0</v>
      </c>
      <c r="S93" s="126">
        <v>0</v>
      </c>
      <c r="T93" s="126">
        <v>0</v>
      </c>
      <c r="U93" s="126">
        <v>0</v>
      </c>
      <c r="V93" s="126">
        <v>0</v>
      </c>
      <c r="W93" s="126">
        <v>0</v>
      </c>
      <c r="X93" s="126">
        <v>0</v>
      </c>
      <c r="Y93" s="126">
        <v>0</v>
      </c>
      <c r="Z93" s="149">
        <v>0</v>
      </c>
      <c r="AB93" s="123" t="s">
        <v>191</v>
      </c>
      <c r="AC93">
        <f t="shared" si="4"/>
        <v>0</v>
      </c>
    </row>
    <row r="94" spans="1:29" x14ac:dyDescent="0.15">
      <c r="A94" s="148" t="s">
        <v>249</v>
      </c>
      <c r="B94" s="124" t="s">
        <v>177</v>
      </c>
      <c r="C94" s="124" t="s">
        <v>192</v>
      </c>
      <c r="D94" s="130">
        <v>8.1000000000000013E-3</v>
      </c>
      <c r="E94" s="140">
        <f t="shared" si="3"/>
        <v>700000</v>
      </c>
      <c r="F94" s="138">
        <v>350000</v>
      </c>
      <c r="G94" s="126">
        <v>350000</v>
      </c>
      <c r="H94" s="126">
        <v>0</v>
      </c>
      <c r="I94" s="126">
        <v>0</v>
      </c>
      <c r="J94" s="126">
        <v>0</v>
      </c>
      <c r="K94" s="126">
        <v>0</v>
      </c>
      <c r="L94" s="126">
        <v>0</v>
      </c>
      <c r="M94" s="126">
        <v>0</v>
      </c>
      <c r="N94" s="126">
        <v>0</v>
      </c>
      <c r="O94" s="126">
        <v>0</v>
      </c>
      <c r="P94" s="126">
        <v>0</v>
      </c>
      <c r="Q94" s="126">
        <v>0</v>
      </c>
      <c r="R94" s="126">
        <v>0</v>
      </c>
      <c r="S94" s="126">
        <v>0</v>
      </c>
      <c r="T94" s="126">
        <v>0</v>
      </c>
      <c r="U94" s="126">
        <v>0</v>
      </c>
      <c r="V94" s="126">
        <v>0</v>
      </c>
      <c r="W94" s="126">
        <v>0</v>
      </c>
      <c r="X94" s="126">
        <v>0</v>
      </c>
      <c r="Y94" s="126">
        <v>0</v>
      </c>
      <c r="Z94" s="149">
        <v>0</v>
      </c>
      <c r="AB94" s="123" t="s">
        <v>191</v>
      </c>
      <c r="AC94">
        <f t="shared" si="4"/>
        <v>5670.0000000000009</v>
      </c>
    </row>
    <row r="95" spans="1:29" x14ac:dyDescent="0.15">
      <c r="A95" s="148" t="s">
        <v>249</v>
      </c>
      <c r="B95" s="124" t="s">
        <v>177</v>
      </c>
      <c r="C95" s="124" t="s">
        <v>186</v>
      </c>
      <c r="D95" s="130">
        <v>3.85E-2</v>
      </c>
      <c r="E95" s="140">
        <f t="shared" si="3"/>
        <v>5818620</v>
      </c>
      <c r="F95" s="138">
        <v>634028</v>
      </c>
      <c r="G95" s="126">
        <v>658673</v>
      </c>
      <c r="H95" s="126">
        <v>684276</v>
      </c>
      <c r="I95" s="126">
        <v>710875</v>
      </c>
      <c r="J95" s="126">
        <v>738506</v>
      </c>
      <c r="K95" s="126">
        <v>767212</v>
      </c>
      <c r="L95" s="126">
        <v>797034</v>
      </c>
      <c r="M95" s="126">
        <v>828016</v>
      </c>
      <c r="N95" s="126">
        <v>0</v>
      </c>
      <c r="O95" s="126">
        <v>0</v>
      </c>
      <c r="P95" s="126">
        <v>0</v>
      </c>
      <c r="Q95" s="126">
        <v>0</v>
      </c>
      <c r="R95" s="126">
        <v>0</v>
      </c>
      <c r="S95" s="126">
        <v>0</v>
      </c>
      <c r="T95" s="126">
        <v>0</v>
      </c>
      <c r="U95" s="126">
        <v>0</v>
      </c>
      <c r="V95" s="126">
        <v>0</v>
      </c>
      <c r="W95" s="126">
        <v>0</v>
      </c>
      <c r="X95" s="126">
        <v>0</v>
      </c>
      <c r="Y95" s="126">
        <v>0</v>
      </c>
      <c r="Z95" s="149">
        <v>0</v>
      </c>
      <c r="AB95" s="123" t="s">
        <v>191</v>
      </c>
      <c r="AC95">
        <f t="shared" si="4"/>
        <v>224016.87</v>
      </c>
    </row>
    <row r="96" spans="1:29" x14ac:dyDescent="0.15">
      <c r="A96" s="148" t="s">
        <v>249</v>
      </c>
      <c r="B96" s="124" t="s">
        <v>177</v>
      </c>
      <c r="C96" s="124" t="s">
        <v>186</v>
      </c>
      <c r="D96" s="130">
        <v>3.3000000000000002E-2</v>
      </c>
      <c r="E96" s="140">
        <f t="shared" si="3"/>
        <v>8512694</v>
      </c>
      <c r="F96" s="138">
        <v>776608</v>
      </c>
      <c r="G96" s="126">
        <v>802448</v>
      </c>
      <c r="H96" s="126">
        <v>829147</v>
      </c>
      <c r="I96" s="126">
        <v>856734</v>
      </c>
      <c r="J96" s="126">
        <v>885240</v>
      </c>
      <c r="K96" s="126">
        <v>914694</v>
      </c>
      <c r="L96" s="126">
        <v>945127</v>
      </c>
      <c r="M96" s="126">
        <v>976574</v>
      </c>
      <c r="N96" s="126">
        <v>1009067</v>
      </c>
      <c r="O96" s="126">
        <v>517055</v>
      </c>
      <c r="P96" s="126">
        <v>0</v>
      </c>
      <c r="Q96" s="126">
        <v>0</v>
      </c>
      <c r="R96" s="126">
        <v>0</v>
      </c>
      <c r="S96" s="126">
        <v>0</v>
      </c>
      <c r="T96" s="126">
        <v>0</v>
      </c>
      <c r="U96" s="126">
        <v>0</v>
      </c>
      <c r="V96" s="126">
        <v>0</v>
      </c>
      <c r="W96" s="126">
        <v>0</v>
      </c>
      <c r="X96" s="126">
        <v>0</v>
      </c>
      <c r="Y96" s="126">
        <v>0</v>
      </c>
      <c r="Z96" s="149">
        <v>0</v>
      </c>
      <c r="AB96" s="123" t="s">
        <v>191</v>
      </c>
      <c r="AC96">
        <f t="shared" si="4"/>
        <v>280918.902</v>
      </c>
    </row>
    <row r="97" spans="1:29" x14ac:dyDescent="0.15">
      <c r="A97" s="148" t="s">
        <v>249</v>
      </c>
      <c r="B97" s="124" t="s">
        <v>177</v>
      </c>
      <c r="C97" s="124" t="s">
        <v>186</v>
      </c>
      <c r="D97" s="130">
        <v>3.3000000000000002E-2</v>
      </c>
      <c r="E97" s="140">
        <f t="shared" si="3"/>
        <v>0</v>
      </c>
      <c r="F97" s="138">
        <v>0</v>
      </c>
      <c r="G97" s="126">
        <v>0</v>
      </c>
      <c r="H97" s="126">
        <v>0</v>
      </c>
      <c r="I97" s="126">
        <v>0</v>
      </c>
      <c r="J97" s="126">
        <v>0</v>
      </c>
      <c r="K97" s="126">
        <v>0</v>
      </c>
      <c r="L97" s="126">
        <v>0</v>
      </c>
      <c r="M97" s="126">
        <v>0</v>
      </c>
      <c r="N97" s="126">
        <v>0</v>
      </c>
      <c r="O97" s="126">
        <v>0</v>
      </c>
      <c r="P97" s="126">
        <v>0</v>
      </c>
      <c r="Q97" s="126">
        <v>0</v>
      </c>
      <c r="R97" s="126">
        <v>0</v>
      </c>
      <c r="S97" s="126">
        <v>0</v>
      </c>
      <c r="T97" s="126">
        <v>0</v>
      </c>
      <c r="U97" s="126">
        <v>0</v>
      </c>
      <c r="V97" s="126">
        <v>0</v>
      </c>
      <c r="W97" s="126">
        <v>0</v>
      </c>
      <c r="X97" s="126">
        <v>0</v>
      </c>
      <c r="Y97" s="126">
        <v>0</v>
      </c>
      <c r="Z97" s="149">
        <v>0</v>
      </c>
      <c r="AB97" s="123" t="s">
        <v>191</v>
      </c>
      <c r="AC97">
        <f t="shared" si="4"/>
        <v>0</v>
      </c>
    </row>
    <row r="98" spans="1:29" x14ac:dyDescent="0.15">
      <c r="A98" s="148" t="s">
        <v>249</v>
      </c>
      <c r="B98" s="124" t="s">
        <v>177</v>
      </c>
      <c r="C98" s="124" t="s">
        <v>186</v>
      </c>
      <c r="D98" s="130">
        <v>2.1000000000000001E-2</v>
      </c>
      <c r="E98" s="140">
        <f t="shared" si="3"/>
        <v>5187062</v>
      </c>
      <c r="F98" s="138">
        <v>5187062</v>
      </c>
      <c r="G98" s="126">
        <v>0</v>
      </c>
      <c r="H98" s="126">
        <v>0</v>
      </c>
      <c r="I98" s="126">
        <v>0</v>
      </c>
      <c r="J98" s="126">
        <v>0</v>
      </c>
      <c r="K98" s="126">
        <v>0</v>
      </c>
      <c r="L98" s="126">
        <v>0</v>
      </c>
      <c r="M98" s="126">
        <v>0</v>
      </c>
      <c r="N98" s="126">
        <v>0</v>
      </c>
      <c r="O98" s="126">
        <v>0</v>
      </c>
      <c r="P98" s="126">
        <v>0</v>
      </c>
      <c r="Q98" s="126">
        <v>0</v>
      </c>
      <c r="R98" s="126">
        <v>0</v>
      </c>
      <c r="S98" s="126">
        <v>0</v>
      </c>
      <c r="T98" s="126">
        <v>0</v>
      </c>
      <c r="U98" s="126">
        <v>0</v>
      </c>
      <c r="V98" s="126">
        <v>0</v>
      </c>
      <c r="W98" s="126">
        <v>0</v>
      </c>
      <c r="X98" s="126">
        <v>0</v>
      </c>
      <c r="Y98" s="126">
        <v>0</v>
      </c>
      <c r="Z98" s="149">
        <v>0</v>
      </c>
      <c r="AB98" s="123" t="s">
        <v>191</v>
      </c>
      <c r="AC98">
        <f t="shared" si="4"/>
        <v>108928.30200000001</v>
      </c>
    </row>
    <row r="99" spans="1:29" x14ac:dyDescent="0.15">
      <c r="A99" s="148" t="s">
        <v>249</v>
      </c>
      <c r="B99" s="124" t="s">
        <v>177</v>
      </c>
      <c r="C99" s="124" t="s">
        <v>186</v>
      </c>
      <c r="D99" s="130">
        <v>1.7000000000000001E-2</v>
      </c>
      <c r="E99" s="140">
        <f t="shared" si="3"/>
        <v>1490942</v>
      </c>
      <c r="F99" s="138">
        <v>739162</v>
      </c>
      <c r="G99" s="126">
        <v>751780</v>
      </c>
      <c r="H99" s="126">
        <v>0</v>
      </c>
      <c r="I99" s="126">
        <v>0</v>
      </c>
      <c r="J99" s="126">
        <v>0</v>
      </c>
      <c r="K99" s="126">
        <v>0</v>
      </c>
      <c r="L99" s="126">
        <v>0</v>
      </c>
      <c r="M99" s="126">
        <v>0</v>
      </c>
      <c r="N99" s="126">
        <v>0</v>
      </c>
      <c r="O99" s="126">
        <v>0</v>
      </c>
      <c r="P99" s="126">
        <v>0</v>
      </c>
      <c r="Q99" s="126">
        <v>0</v>
      </c>
      <c r="R99" s="126">
        <v>0</v>
      </c>
      <c r="S99" s="126">
        <v>0</v>
      </c>
      <c r="T99" s="126">
        <v>0</v>
      </c>
      <c r="U99" s="126">
        <v>0</v>
      </c>
      <c r="V99" s="126">
        <v>0</v>
      </c>
      <c r="W99" s="126">
        <v>0</v>
      </c>
      <c r="X99" s="126">
        <v>0</v>
      </c>
      <c r="Y99" s="126">
        <v>0</v>
      </c>
      <c r="Z99" s="149">
        <v>0</v>
      </c>
      <c r="AB99" s="123" t="s">
        <v>191</v>
      </c>
      <c r="AC99">
        <f t="shared" si="4"/>
        <v>25346.014000000003</v>
      </c>
    </row>
    <row r="100" spans="1:29" x14ac:dyDescent="0.15">
      <c r="A100" s="148" t="s">
        <v>249</v>
      </c>
      <c r="B100" s="124" t="s">
        <v>177</v>
      </c>
      <c r="C100" s="124" t="s">
        <v>186</v>
      </c>
      <c r="D100" s="130">
        <v>1.7000000000000001E-2</v>
      </c>
      <c r="E100" s="140">
        <f t="shared" si="3"/>
        <v>9424884</v>
      </c>
      <c r="F100" s="138">
        <v>4672556</v>
      </c>
      <c r="G100" s="126">
        <v>4752328</v>
      </c>
      <c r="H100" s="126">
        <v>0</v>
      </c>
      <c r="I100" s="126">
        <v>0</v>
      </c>
      <c r="J100" s="126">
        <v>0</v>
      </c>
      <c r="K100" s="126">
        <v>0</v>
      </c>
      <c r="L100" s="126">
        <v>0</v>
      </c>
      <c r="M100" s="126">
        <v>0</v>
      </c>
      <c r="N100" s="126">
        <v>0</v>
      </c>
      <c r="O100" s="126">
        <v>0</v>
      </c>
      <c r="P100" s="126">
        <v>0</v>
      </c>
      <c r="Q100" s="126">
        <v>0</v>
      </c>
      <c r="R100" s="126">
        <v>0</v>
      </c>
      <c r="S100" s="126">
        <v>0</v>
      </c>
      <c r="T100" s="126">
        <v>0</v>
      </c>
      <c r="U100" s="126">
        <v>0</v>
      </c>
      <c r="V100" s="126">
        <v>0</v>
      </c>
      <c r="W100" s="126">
        <v>0</v>
      </c>
      <c r="X100" s="126">
        <v>0</v>
      </c>
      <c r="Y100" s="126">
        <v>0</v>
      </c>
      <c r="Z100" s="149">
        <v>0</v>
      </c>
      <c r="AB100" s="123" t="s">
        <v>191</v>
      </c>
      <c r="AC100">
        <f t="shared" si="4"/>
        <v>160223.02800000002</v>
      </c>
    </row>
    <row r="101" spans="1:29" x14ac:dyDescent="0.15">
      <c r="A101" s="148" t="s">
        <v>249</v>
      </c>
      <c r="B101" s="124" t="s">
        <v>177</v>
      </c>
      <c r="C101" s="124" t="s">
        <v>186</v>
      </c>
      <c r="D101" s="130">
        <v>0.02</v>
      </c>
      <c r="E101" s="140">
        <f t="shared" si="3"/>
        <v>14064606</v>
      </c>
      <c r="F101" s="138">
        <v>3919002</v>
      </c>
      <c r="G101" s="126">
        <v>3997774</v>
      </c>
      <c r="H101" s="126">
        <v>4078129</v>
      </c>
      <c r="I101" s="126">
        <v>2069701</v>
      </c>
      <c r="J101" s="126">
        <v>0</v>
      </c>
      <c r="K101" s="126">
        <v>0</v>
      </c>
      <c r="L101" s="126">
        <v>0</v>
      </c>
      <c r="M101" s="126">
        <v>0</v>
      </c>
      <c r="N101" s="126">
        <v>0</v>
      </c>
      <c r="O101" s="126">
        <v>0</v>
      </c>
      <c r="P101" s="126">
        <v>0</v>
      </c>
      <c r="Q101" s="126">
        <v>0</v>
      </c>
      <c r="R101" s="126">
        <v>0</v>
      </c>
      <c r="S101" s="126">
        <v>0</v>
      </c>
      <c r="T101" s="126">
        <v>0</v>
      </c>
      <c r="U101" s="126">
        <v>0</v>
      </c>
      <c r="V101" s="126">
        <v>0</v>
      </c>
      <c r="W101" s="126">
        <v>0</v>
      </c>
      <c r="X101" s="126">
        <v>0</v>
      </c>
      <c r="Y101" s="126">
        <v>0</v>
      </c>
      <c r="Z101" s="149">
        <v>0</v>
      </c>
      <c r="AB101" s="123" t="s">
        <v>191</v>
      </c>
      <c r="AC101">
        <f t="shared" si="4"/>
        <v>281292.12</v>
      </c>
    </row>
    <row r="102" spans="1:29" x14ac:dyDescent="0.15">
      <c r="A102" s="148" t="s">
        <v>249</v>
      </c>
      <c r="B102" s="124" t="s">
        <v>177</v>
      </c>
      <c r="C102" s="124" t="s">
        <v>186</v>
      </c>
      <c r="D102" s="130">
        <v>1.6E-2</v>
      </c>
      <c r="E102" s="140">
        <f t="shared" si="3"/>
        <v>2081777</v>
      </c>
      <c r="F102" s="138">
        <v>508070</v>
      </c>
      <c r="G102" s="126">
        <v>516232</v>
      </c>
      <c r="H102" s="126">
        <v>524524</v>
      </c>
      <c r="I102" s="126">
        <v>532951</v>
      </c>
      <c r="J102" s="126">
        <v>0</v>
      </c>
      <c r="K102" s="126">
        <v>0</v>
      </c>
      <c r="L102" s="126">
        <v>0</v>
      </c>
      <c r="M102" s="126">
        <v>0</v>
      </c>
      <c r="N102" s="126">
        <v>0</v>
      </c>
      <c r="O102" s="126">
        <v>0</v>
      </c>
      <c r="P102" s="126">
        <v>0</v>
      </c>
      <c r="Q102" s="126">
        <v>0</v>
      </c>
      <c r="R102" s="126">
        <v>0</v>
      </c>
      <c r="S102" s="126">
        <v>0</v>
      </c>
      <c r="T102" s="126">
        <v>0</v>
      </c>
      <c r="U102" s="126">
        <v>0</v>
      </c>
      <c r="V102" s="126">
        <v>0</v>
      </c>
      <c r="W102" s="126">
        <v>0</v>
      </c>
      <c r="X102" s="126">
        <v>0</v>
      </c>
      <c r="Y102" s="126">
        <v>0</v>
      </c>
      <c r="Z102" s="149">
        <v>0</v>
      </c>
      <c r="AB102" s="123" t="s">
        <v>191</v>
      </c>
      <c r="AC102">
        <f t="shared" si="4"/>
        <v>33308.432000000001</v>
      </c>
    </row>
    <row r="103" spans="1:29" x14ac:dyDescent="0.15">
      <c r="A103" s="148" t="s">
        <v>249</v>
      </c>
      <c r="B103" s="124" t="s">
        <v>177</v>
      </c>
      <c r="C103" s="124" t="s">
        <v>192</v>
      </c>
      <c r="D103" s="130">
        <v>1.44E-2</v>
      </c>
      <c r="E103" s="140">
        <f t="shared" si="3"/>
        <v>1780000</v>
      </c>
      <c r="F103" s="138">
        <v>440000</v>
      </c>
      <c r="G103" s="126">
        <v>440000</v>
      </c>
      <c r="H103" s="126">
        <v>440000</v>
      </c>
      <c r="I103" s="126">
        <v>460000</v>
      </c>
      <c r="J103" s="126">
        <v>0</v>
      </c>
      <c r="K103" s="126">
        <v>0</v>
      </c>
      <c r="L103" s="126">
        <v>0</v>
      </c>
      <c r="M103" s="126">
        <v>0</v>
      </c>
      <c r="N103" s="126">
        <v>0</v>
      </c>
      <c r="O103" s="126">
        <v>0</v>
      </c>
      <c r="P103" s="126">
        <v>0</v>
      </c>
      <c r="Q103" s="126">
        <v>0</v>
      </c>
      <c r="R103" s="126">
        <v>0</v>
      </c>
      <c r="S103" s="126">
        <v>0</v>
      </c>
      <c r="T103" s="126">
        <v>0</v>
      </c>
      <c r="U103" s="126">
        <v>0</v>
      </c>
      <c r="V103" s="126">
        <v>0</v>
      </c>
      <c r="W103" s="126">
        <v>0</v>
      </c>
      <c r="X103" s="126">
        <v>0</v>
      </c>
      <c r="Y103" s="126">
        <v>0</v>
      </c>
      <c r="Z103" s="149">
        <v>0</v>
      </c>
      <c r="AB103" s="123" t="s">
        <v>191</v>
      </c>
      <c r="AC103">
        <f t="shared" si="4"/>
        <v>25632</v>
      </c>
    </row>
    <row r="104" spans="1:29" x14ac:dyDescent="0.15">
      <c r="A104" s="148" t="s">
        <v>249</v>
      </c>
      <c r="B104" s="124" t="s">
        <v>177</v>
      </c>
      <c r="C104" s="124" t="s">
        <v>186</v>
      </c>
      <c r="D104" s="130">
        <v>1.7000000000000001E-2</v>
      </c>
      <c r="E104" s="140">
        <f t="shared" si="3"/>
        <v>3664193</v>
      </c>
      <c r="F104" s="138">
        <v>497251</v>
      </c>
      <c r="G104" s="126">
        <v>505740</v>
      </c>
      <c r="H104" s="126">
        <v>514375</v>
      </c>
      <c r="I104" s="126">
        <v>523156</v>
      </c>
      <c r="J104" s="126">
        <v>532088</v>
      </c>
      <c r="K104" s="126">
        <v>541172</v>
      </c>
      <c r="L104" s="126">
        <v>550411</v>
      </c>
      <c r="M104" s="126">
        <v>0</v>
      </c>
      <c r="N104" s="126">
        <v>0</v>
      </c>
      <c r="O104" s="126">
        <v>0</v>
      </c>
      <c r="P104" s="126">
        <v>0</v>
      </c>
      <c r="Q104" s="126">
        <v>0</v>
      </c>
      <c r="R104" s="126">
        <v>0</v>
      </c>
      <c r="S104" s="126">
        <v>0</v>
      </c>
      <c r="T104" s="126">
        <v>0</v>
      </c>
      <c r="U104" s="126">
        <v>0</v>
      </c>
      <c r="V104" s="126">
        <v>0</v>
      </c>
      <c r="W104" s="126">
        <v>0</v>
      </c>
      <c r="X104" s="126">
        <v>0</v>
      </c>
      <c r="Y104" s="126">
        <v>0</v>
      </c>
      <c r="Z104" s="149">
        <v>0</v>
      </c>
      <c r="AB104" s="123" t="s">
        <v>191</v>
      </c>
      <c r="AC104">
        <f t="shared" si="4"/>
        <v>62291.281000000003</v>
      </c>
    </row>
    <row r="105" spans="1:29" x14ac:dyDescent="0.15">
      <c r="A105" s="148" t="s">
        <v>249</v>
      </c>
      <c r="B105" s="124" t="s">
        <v>177</v>
      </c>
      <c r="C105" s="124" t="s">
        <v>186</v>
      </c>
      <c r="D105" s="130">
        <v>1.7000000000000001E-2</v>
      </c>
      <c r="E105" s="140">
        <f t="shared" si="3"/>
        <v>8132724</v>
      </c>
      <c r="F105" s="138">
        <v>1103656</v>
      </c>
      <c r="G105" s="126">
        <v>1122498</v>
      </c>
      <c r="H105" s="126">
        <v>1141661</v>
      </c>
      <c r="I105" s="126">
        <v>1161152</v>
      </c>
      <c r="J105" s="126">
        <v>1180976</v>
      </c>
      <c r="K105" s="126">
        <v>1201137</v>
      </c>
      <c r="L105" s="126">
        <v>1221644</v>
      </c>
      <c r="M105" s="126">
        <v>0</v>
      </c>
      <c r="N105" s="126">
        <v>0</v>
      </c>
      <c r="O105" s="126">
        <v>0</v>
      </c>
      <c r="P105" s="126">
        <v>0</v>
      </c>
      <c r="Q105" s="126">
        <v>0</v>
      </c>
      <c r="R105" s="126">
        <v>0</v>
      </c>
      <c r="S105" s="126">
        <v>0</v>
      </c>
      <c r="T105" s="126">
        <v>0</v>
      </c>
      <c r="U105" s="126">
        <v>0</v>
      </c>
      <c r="V105" s="126">
        <v>0</v>
      </c>
      <c r="W105" s="126">
        <v>0</v>
      </c>
      <c r="X105" s="126">
        <v>0</v>
      </c>
      <c r="Y105" s="126">
        <v>0</v>
      </c>
      <c r="Z105" s="149">
        <v>0</v>
      </c>
      <c r="AB105" s="123" t="s">
        <v>191</v>
      </c>
      <c r="AC105">
        <f t="shared" si="4"/>
        <v>138256.30800000002</v>
      </c>
    </row>
    <row r="106" spans="1:29" x14ac:dyDescent="0.15">
      <c r="A106" s="148" t="s">
        <v>250</v>
      </c>
      <c r="B106" s="124" t="s">
        <v>177</v>
      </c>
      <c r="C106" s="124" t="s">
        <v>194</v>
      </c>
      <c r="D106" s="130">
        <v>1.6E-2</v>
      </c>
      <c r="E106" s="140">
        <f t="shared" si="3"/>
        <v>9626739</v>
      </c>
      <c r="F106" s="138">
        <v>1137303</v>
      </c>
      <c r="G106" s="126">
        <v>1155572</v>
      </c>
      <c r="H106" s="126">
        <v>1174135</v>
      </c>
      <c r="I106" s="126">
        <v>1192997</v>
      </c>
      <c r="J106" s="126">
        <v>1212161</v>
      </c>
      <c r="K106" s="126">
        <v>1231633</v>
      </c>
      <c r="L106" s="126">
        <v>1251418</v>
      </c>
      <c r="M106" s="126">
        <v>1271520</v>
      </c>
      <c r="N106" s="126">
        <v>0</v>
      </c>
      <c r="O106" s="126">
        <v>0</v>
      </c>
      <c r="P106" s="126">
        <v>0</v>
      </c>
      <c r="Q106" s="126">
        <v>0</v>
      </c>
      <c r="R106" s="126">
        <v>0</v>
      </c>
      <c r="S106" s="126">
        <v>0</v>
      </c>
      <c r="T106" s="126">
        <v>0</v>
      </c>
      <c r="U106" s="126">
        <v>0</v>
      </c>
      <c r="V106" s="126">
        <v>0</v>
      </c>
      <c r="W106" s="126">
        <v>0</v>
      </c>
      <c r="X106" s="126">
        <v>0</v>
      </c>
      <c r="Y106" s="126">
        <v>0</v>
      </c>
      <c r="Z106" s="149">
        <v>0</v>
      </c>
      <c r="AB106" s="123" t="s">
        <v>191</v>
      </c>
      <c r="AC106">
        <f t="shared" si="4"/>
        <v>154027.82399999999</v>
      </c>
    </row>
    <row r="107" spans="1:29" x14ac:dyDescent="0.15">
      <c r="A107" s="148" t="s">
        <v>250</v>
      </c>
      <c r="B107" s="124" t="s">
        <v>177</v>
      </c>
      <c r="C107" s="124" t="s">
        <v>186</v>
      </c>
      <c r="D107" s="130">
        <v>1.4999999999999999E-2</v>
      </c>
      <c r="E107" s="140">
        <f t="shared" si="3"/>
        <v>32810473</v>
      </c>
      <c r="F107" s="138">
        <v>9199968</v>
      </c>
      <c r="G107" s="126">
        <v>9338486</v>
      </c>
      <c r="H107" s="126">
        <v>9479088</v>
      </c>
      <c r="I107" s="126">
        <v>4792931</v>
      </c>
      <c r="J107" s="126">
        <v>0</v>
      </c>
      <c r="K107" s="126">
        <v>0</v>
      </c>
      <c r="L107" s="126">
        <v>0</v>
      </c>
      <c r="M107" s="126">
        <v>0</v>
      </c>
      <c r="N107" s="126">
        <v>0</v>
      </c>
      <c r="O107" s="126">
        <v>0</v>
      </c>
      <c r="P107" s="126">
        <v>0</v>
      </c>
      <c r="Q107" s="126">
        <v>0</v>
      </c>
      <c r="R107" s="126">
        <v>0</v>
      </c>
      <c r="S107" s="126">
        <v>0</v>
      </c>
      <c r="T107" s="126">
        <v>0</v>
      </c>
      <c r="U107" s="126">
        <v>0</v>
      </c>
      <c r="V107" s="126">
        <v>0</v>
      </c>
      <c r="W107" s="126">
        <v>0</v>
      </c>
      <c r="X107" s="126">
        <v>0</v>
      </c>
      <c r="Y107" s="126">
        <v>0</v>
      </c>
      <c r="Z107" s="149">
        <v>0</v>
      </c>
      <c r="AB107" s="123" t="s">
        <v>191</v>
      </c>
      <c r="AC107">
        <f t="shared" si="4"/>
        <v>492157.09499999997</v>
      </c>
    </row>
    <row r="108" spans="1:29" x14ac:dyDescent="0.15">
      <c r="A108" s="148" t="s">
        <v>250</v>
      </c>
      <c r="B108" s="124" t="s">
        <v>177</v>
      </c>
      <c r="C108" s="124" t="s">
        <v>186</v>
      </c>
      <c r="D108" s="130">
        <v>0.02</v>
      </c>
      <c r="E108" s="140">
        <f t="shared" si="3"/>
        <v>18081591</v>
      </c>
      <c r="F108" s="138">
        <v>4386368</v>
      </c>
      <c r="G108" s="126">
        <v>4474533</v>
      </c>
      <c r="H108" s="126">
        <v>4564472</v>
      </c>
      <c r="I108" s="126">
        <v>4656218</v>
      </c>
      <c r="J108" s="126">
        <v>0</v>
      </c>
      <c r="K108" s="126">
        <v>0</v>
      </c>
      <c r="L108" s="126">
        <v>0</v>
      </c>
      <c r="M108" s="126">
        <v>0</v>
      </c>
      <c r="N108" s="126">
        <v>0</v>
      </c>
      <c r="O108" s="126">
        <v>0</v>
      </c>
      <c r="P108" s="126">
        <v>0</v>
      </c>
      <c r="Q108" s="126">
        <v>0</v>
      </c>
      <c r="R108" s="126">
        <v>0</v>
      </c>
      <c r="S108" s="126">
        <v>0</v>
      </c>
      <c r="T108" s="126">
        <v>0</v>
      </c>
      <c r="U108" s="126">
        <v>0</v>
      </c>
      <c r="V108" s="126">
        <v>0</v>
      </c>
      <c r="W108" s="126">
        <v>0</v>
      </c>
      <c r="X108" s="126">
        <v>0</v>
      </c>
      <c r="Y108" s="126">
        <v>0</v>
      </c>
      <c r="Z108" s="149">
        <v>0</v>
      </c>
      <c r="AB108" s="123" t="s">
        <v>191</v>
      </c>
      <c r="AC108">
        <f t="shared" si="4"/>
        <v>361631.82</v>
      </c>
    </row>
    <row r="109" spans="1:29" x14ac:dyDescent="0.15">
      <c r="A109" s="148" t="s">
        <v>250</v>
      </c>
      <c r="B109" s="124" t="s">
        <v>177</v>
      </c>
      <c r="C109" s="124" t="s">
        <v>194</v>
      </c>
      <c r="D109" s="130">
        <v>1.9E-2</v>
      </c>
      <c r="E109" s="140">
        <f t="shared" si="3"/>
        <v>8650754</v>
      </c>
      <c r="F109" s="138">
        <v>793336</v>
      </c>
      <c r="G109" s="126">
        <v>808480</v>
      </c>
      <c r="H109" s="126">
        <v>823913</v>
      </c>
      <c r="I109" s="126">
        <v>839642</v>
      </c>
      <c r="J109" s="126">
        <v>855672</v>
      </c>
      <c r="K109" s="126">
        <v>872006</v>
      </c>
      <c r="L109" s="126">
        <v>888654</v>
      </c>
      <c r="M109" s="126">
        <v>905618</v>
      </c>
      <c r="N109" s="126">
        <v>922907</v>
      </c>
      <c r="O109" s="126">
        <v>940526</v>
      </c>
      <c r="P109" s="126">
        <v>0</v>
      </c>
      <c r="Q109" s="126">
        <v>0</v>
      </c>
      <c r="R109" s="126">
        <v>0</v>
      </c>
      <c r="S109" s="126">
        <v>0</v>
      </c>
      <c r="T109" s="126">
        <v>0</v>
      </c>
      <c r="U109" s="126">
        <v>0</v>
      </c>
      <c r="V109" s="126">
        <v>0</v>
      </c>
      <c r="W109" s="126">
        <v>0</v>
      </c>
      <c r="X109" s="126">
        <v>0</v>
      </c>
      <c r="Y109" s="126">
        <v>0</v>
      </c>
      <c r="Z109" s="149">
        <v>0</v>
      </c>
      <c r="AB109" s="123" t="s">
        <v>191</v>
      </c>
      <c r="AC109">
        <f t="shared" si="4"/>
        <v>164364.326</v>
      </c>
    </row>
    <row r="110" spans="1:29" x14ac:dyDescent="0.15">
      <c r="A110" s="148" t="s">
        <v>250</v>
      </c>
      <c r="B110" s="124" t="s">
        <v>177</v>
      </c>
      <c r="C110" s="124" t="s">
        <v>194</v>
      </c>
      <c r="D110" s="130">
        <v>2.6499999999999999E-2</v>
      </c>
      <c r="E110" s="140">
        <f t="shared" si="3"/>
        <v>0</v>
      </c>
      <c r="F110" s="138">
        <v>0</v>
      </c>
      <c r="G110" s="126">
        <v>0</v>
      </c>
      <c r="H110" s="126">
        <v>0</v>
      </c>
      <c r="I110" s="126">
        <v>0</v>
      </c>
      <c r="J110" s="126">
        <v>0</v>
      </c>
      <c r="K110" s="126">
        <v>0</v>
      </c>
      <c r="L110" s="126">
        <v>0</v>
      </c>
      <c r="M110" s="126">
        <v>0</v>
      </c>
      <c r="N110" s="126">
        <v>0</v>
      </c>
      <c r="O110" s="126">
        <v>0</v>
      </c>
      <c r="P110" s="126">
        <v>0</v>
      </c>
      <c r="Q110" s="126">
        <v>0</v>
      </c>
      <c r="R110" s="126">
        <v>0</v>
      </c>
      <c r="S110" s="126">
        <v>0</v>
      </c>
      <c r="T110" s="126">
        <v>0</v>
      </c>
      <c r="U110" s="126">
        <v>0</v>
      </c>
      <c r="V110" s="126">
        <v>0</v>
      </c>
      <c r="W110" s="126">
        <v>0</v>
      </c>
      <c r="X110" s="126">
        <v>0</v>
      </c>
      <c r="Y110" s="126">
        <v>0</v>
      </c>
      <c r="Z110" s="149">
        <v>0</v>
      </c>
      <c r="AB110" s="123" t="s">
        <v>191</v>
      </c>
      <c r="AC110">
        <f t="shared" si="4"/>
        <v>0</v>
      </c>
    </row>
    <row r="111" spans="1:29" x14ac:dyDescent="0.15">
      <c r="A111" s="148" t="s">
        <v>250</v>
      </c>
      <c r="B111" s="124" t="s">
        <v>177</v>
      </c>
      <c r="C111" s="124" t="s">
        <v>194</v>
      </c>
      <c r="D111" s="130">
        <v>2.6000000000000002E-2</v>
      </c>
      <c r="E111" s="140">
        <f t="shared" si="3"/>
        <v>323586</v>
      </c>
      <c r="F111" s="138">
        <v>323586</v>
      </c>
      <c r="G111" s="126">
        <v>0</v>
      </c>
      <c r="H111" s="126">
        <v>0</v>
      </c>
      <c r="I111" s="126">
        <v>0</v>
      </c>
      <c r="J111" s="126">
        <v>0</v>
      </c>
      <c r="K111" s="126">
        <v>0</v>
      </c>
      <c r="L111" s="126">
        <v>0</v>
      </c>
      <c r="M111" s="126">
        <v>0</v>
      </c>
      <c r="N111" s="126">
        <v>0</v>
      </c>
      <c r="O111" s="126">
        <v>0</v>
      </c>
      <c r="P111" s="126">
        <v>0</v>
      </c>
      <c r="Q111" s="126">
        <v>0</v>
      </c>
      <c r="R111" s="126">
        <v>0</v>
      </c>
      <c r="S111" s="126">
        <v>0</v>
      </c>
      <c r="T111" s="126">
        <v>0</v>
      </c>
      <c r="U111" s="126">
        <v>0</v>
      </c>
      <c r="V111" s="126">
        <v>0</v>
      </c>
      <c r="W111" s="126">
        <v>0</v>
      </c>
      <c r="X111" s="126">
        <v>0</v>
      </c>
      <c r="Y111" s="126">
        <v>0</v>
      </c>
      <c r="Z111" s="149">
        <v>0</v>
      </c>
      <c r="AB111" s="123" t="s">
        <v>191</v>
      </c>
      <c r="AC111">
        <f t="shared" si="4"/>
        <v>8413.2360000000008</v>
      </c>
    </row>
    <row r="112" spans="1:29" x14ac:dyDescent="0.15">
      <c r="A112" s="148" t="s">
        <v>250</v>
      </c>
      <c r="B112" s="124" t="s">
        <v>177</v>
      </c>
      <c r="C112" s="124" t="s">
        <v>194</v>
      </c>
      <c r="D112" s="130">
        <v>2.1000000000000001E-2</v>
      </c>
      <c r="E112" s="140">
        <f t="shared" si="3"/>
        <v>430363</v>
      </c>
      <c r="F112" s="138">
        <v>430363</v>
      </c>
      <c r="G112" s="126">
        <v>0</v>
      </c>
      <c r="H112" s="126">
        <v>0</v>
      </c>
      <c r="I112" s="126">
        <v>0</v>
      </c>
      <c r="J112" s="126">
        <v>0</v>
      </c>
      <c r="K112" s="126">
        <v>0</v>
      </c>
      <c r="L112" s="126">
        <v>0</v>
      </c>
      <c r="M112" s="126">
        <v>0</v>
      </c>
      <c r="N112" s="126">
        <v>0</v>
      </c>
      <c r="O112" s="126">
        <v>0</v>
      </c>
      <c r="P112" s="126">
        <v>0</v>
      </c>
      <c r="Q112" s="126">
        <v>0</v>
      </c>
      <c r="R112" s="126">
        <v>0</v>
      </c>
      <c r="S112" s="126">
        <v>0</v>
      </c>
      <c r="T112" s="126">
        <v>0</v>
      </c>
      <c r="U112" s="126">
        <v>0</v>
      </c>
      <c r="V112" s="126">
        <v>0</v>
      </c>
      <c r="W112" s="126">
        <v>0</v>
      </c>
      <c r="X112" s="126">
        <v>0</v>
      </c>
      <c r="Y112" s="126">
        <v>0</v>
      </c>
      <c r="Z112" s="149">
        <v>0</v>
      </c>
      <c r="AB112" s="123" t="s">
        <v>191</v>
      </c>
      <c r="AC112">
        <f t="shared" si="4"/>
        <v>9037.6230000000014</v>
      </c>
    </row>
    <row r="113" spans="1:29" x14ac:dyDescent="0.15">
      <c r="A113" s="148" t="s">
        <v>250</v>
      </c>
      <c r="B113" s="124" t="s">
        <v>177</v>
      </c>
      <c r="C113" s="124" t="s">
        <v>194</v>
      </c>
      <c r="D113" s="130">
        <v>2.1000000000000001E-2</v>
      </c>
      <c r="E113" s="140">
        <f t="shared" si="3"/>
        <v>4639457</v>
      </c>
      <c r="F113" s="138">
        <v>2295498</v>
      </c>
      <c r="G113" s="126">
        <v>2343959</v>
      </c>
      <c r="H113" s="126">
        <v>0</v>
      </c>
      <c r="I113" s="126">
        <v>0</v>
      </c>
      <c r="J113" s="126">
        <v>0</v>
      </c>
      <c r="K113" s="126">
        <v>0</v>
      </c>
      <c r="L113" s="126">
        <v>0</v>
      </c>
      <c r="M113" s="126">
        <v>0</v>
      </c>
      <c r="N113" s="126">
        <v>0</v>
      </c>
      <c r="O113" s="126">
        <v>0</v>
      </c>
      <c r="P113" s="126">
        <v>0</v>
      </c>
      <c r="Q113" s="126">
        <v>0</v>
      </c>
      <c r="R113" s="126">
        <v>0</v>
      </c>
      <c r="S113" s="126">
        <v>0</v>
      </c>
      <c r="T113" s="126">
        <v>0</v>
      </c>
      <c r="U113" s="126">
        <v>0</v>
      </c>
      <c r="V113" s="126">
        <v>0</v>
      </c>
      <c r="W113" s="126">
        <v>0</v>
      </c>
      <c r="X113" s="126">
        <v>0</v>
      </c>
      <c r="Y113" s="126">
        <v>0</v>
      </c>
      <c r="Z113" s="149">
        <v>0</v>
      </c>
      <c r="AB113" s="123" t="s">
        <v>191</v>
      </c>
      <c r="AC113">
        <f t="shared" si="4"/>
        <v>97428.597000000009</v>
      </c>
    </row>
    <row r="114" spans="1:29" x14ac:dyDescent="0.15">
      <c r="A114" s="148" t="s">
        <v>250</v>
      </c>
      <c r="B114" s="124" t="s">
        <v>177</v>
      </c>
      <c r="C114" s="124" t="s">
        <v>194</v>
      </c>
      <c r="D114" s="130">
        <v>1.8000000000000002E-2</v>
      </c>
      <c r="E114" s="140">
        <f t="shared" si="3"/>
        <v>7692149</v>
      </c>
      <c r="F114" s="138">
        <v>3811616</v>
      </c>
      <c r="G114" s="126">
        <v>3880533</v>
      </c>
      <c r="H114" s="126">
        <v>0</v>
      </c>
      <c r="I114" s="126">
        <v>0</v>
      </c>
      <c r="J114" s="126">
        <v>0</v>
      </c>
      <c r="K114" s="126">
        <v>0</v>
      </c>
      <c r="L114" s="126">
        <v>0</v>
      </c>
      <c r="M114" s="126">
        <v>0</v>
      </c>
      <c r="N114" s="126">
        <v>0</v>
      </c>
      <c r="O114" s="126">
        <v>0</v>
      </c>
      <c r="P114" s="126">
        <v>0</v>
      </c>
      <c r="Q114" s="126">
        <v>0</v>
      </c>
      <c r="R114" s="126">
        <v>0</v>
      </c>
      <c r="S114" s="126">
        <v>0</v>
      </c>
      <c r="T114" s="126">
        <v>0</v>
      </c>
      <c r="U114" s="126">
        <v>0</v>
      </c>
      <c r="V114" s="126">
        <v>0</v>
      </c>
      <c r="W114" s="126">
        <v>0</v>
      </c>
      <c r="X114" s="126">
        <v>0</v>
      </c>
      <c r="Y114" s="126">
        <v>0</v>
      </c>
      <c r="Z114" s="149">
        <v>0</v>
      </c>
      <c r="AB114" s="123" t="s">
        <v>191</v>
      </c>
      <c r="AC114">
        <f t="shared" si="4"/>
        <v>138458.68200000003</v>
      </c>
    </row>
    <row r="115" spans="1:29" x14ac:dyDescent="0.15">
      <c r="A115" s="148" t="s">
        <v>250</v>
      </c>
      <c r="B115" s="124" t="s">
        <v>177</v>
      </c>
      <c r="C115" s="124" t="s">
        <v>194</v>
      </c>
      <c r="D115" s="130">
        <v>0.02</v>
      </c>
      <c r="E115" s="140">
        <f t="shared" si="3"/>
        <v>7702535</v>
      </c>
      <c r="F115" s="138">
        <v>2516590</v>
      </c>
      <c r="G115" s="126">
        <v>2567173</v>
      </c>
      <c r="H115" s="126">
        <v>2618772</v>
      </c>
      <c r="I115" s="126">
        <v>0</v>
      </c>
      <c r="J115" s="126">
        <v>0</v>
      </c>
      <c r="K115" s="126">
        <v>0</v>
      </c>
      <c r="L115" s="126">
        <v>0</v>
      </c>
      <c r="M115" s="126">
        <v>0</v>
      </c>
      <c r="N115" s="126">
        <v>0</v>
      </c>
      <c r="O115" s="126">
        <v>0</v>
      </c>
      <c r="P115" s="126">
        <v>0</v>
      </c>
      <c r="Q115" s="126">
        <v>0</v>
      </c>
      <c r="R115" s="126">
        <v>0</v>
      </c>
      <c r="S115" s="126">
        <v>0</v>
      </c>
      <c r="T115" s="126">
        <v>0</v>
      </c>
      <c r="U115" s="126">
        <v>0</v>
      </c>
      <c r="V115" s="126">
        <v>0</v>
      </c>
      <c r="W115" s="126">
        <v>0</v>
      </c>
      <c r="X115" s="126">
        <v>0</v>
      </c>
      <c r="Y115" s="126">
        <v>0</v>
      </c>
      <c r="Z115" s="149">
        <v>0</v>
      </c>
      <c r="AB115" s="123" t="s">
        <v>191</v>
      </c>
      <c r="AC115">
        <f t="shared" si="4"/>
        <v>154050.70000000001</v>
      </c>
    </row>
    <row r="116" spans="1:29" x14ac:dyDescent="0.15">
      <c r="A116" s="148" t="s">
        <v>250</v>
      </c>
      <c r="B116" s="124" t="s">
        <v>177</v>
      </c>
      <c r="C116" s="124" t="s">
        <v>194</v>
      </c>
      <c r="D116" s="130">
        <v>1.3999999999999999E-2</v>
      </c>
      <c r="E116" s="140">
        <f t="shared" si="3"/>
        <v>10290585</v>
      </c>
      <c r="F116" s="138">
        <v>2519062</v>
      </c>
      <c r="G116" s="126">
        <v>2554452</v>
      </c>
      <c r="H116" s="126">
        <v>2590340</v>
      </c>
      <c r="I116" s="126">
        <v>2626731</v>
      </c>
      <c r="J116" s="126">
        <v>0</v>
      </c>
      <c r="K116" s="126">
        <v>0</v>
      </c>
      <c r="L116" s="126">
        <v>0</v>
      </c>
      <c r="M116" s="126">
        <v>0</v>
      </c>
      <c r="N116" s="126">
        <v>0</v>
      </c>
      <c r="O116" s="126">
        <v>0</v>
      </c>
      <c r="P116" s="126">
        <v>0</v>
      </c>
      <c r="Q116" s="126">
        <v>0</v>
      </c>
      <c r="R116" s="126">
        <v>0</v>
      </c>
      <c r="S116" s="126">
        <v>0</v>
      </c>
      <c r="T116" s="126">
        <v>0</v>
      </c>
      <c r="U116" s="126">
        <v>0</v>
      </c>
      <c r="V116" s="126">
        <v>0</v>
      </c>
      <c r="W116" s="126">
        <v>0</v>
      </c>
      <c r="X116" s="126">
        <v>0</v>
      </c>
      <c r="Y116" s="126">
        <v>0</v>
      </c>
      <c r="Z116" s="149">
        <v>0</v>
      </c>
      <c r="AB116" s="123" t="s">
        <v>191</v>
      </c>
      <c r="AC116">
        <f t="shared" si="4"/>
        <v>144068.18999999997</v>
      </c>
    </row>
    <row r="117" spans="1:29" x14ac:dyDescent="0.15">
      <c r="A117" s="148" t="s">
        <v>250</v>
      </c>
      <c r="B117" s="124" t="s">
        <v>177</v>
      </c>
      <c r="C117" s="124" t="s">
        <v>186</v>
      </c>
      <c r="D117" s="130">
        <v>1.4999999999999999E-2</v>
      </c>
      <c r="E117" s="140">
        <f t="shared" si="3"/>
        <v>0</v>
      </c>
      <c r="F117" s="138">
        <v>0</v>
      </c>
      <c r="G117" s="126">
        <v>0</v>
      </c>
      <c r="H117" s="126">
        <v>0</v>
      </c>
      <c r="I117" s="126">
        <v>0</v>
      </c>
      <c r="J117" s="126">
        <v>0</v>
      </c>
      <c r="K117" s="126">
        <v>0</v>
      </c>
      <c r="L117" s="126">
        <v>0</v>
      </c>
      <c r="M117" s="126">
        <v>0</v>
      </c>
      <c r="N117" s="126">
        <v>0</v>
      </c>
      <c r="O117" s="126">
        <v>0</v>
      </c>
      <c r="P117" s="126">
        <v>0</v>
      </c>
      <c r="Q117" s="126">
        <v>0</v>
      </c>
      <c r="R117" s="126">
        <v>0</v>
      </c>
      <c r="S117" s="126">
        <v>0</v>
      </c>
      <c r="T117" s="126">
        <v>0</v>
      </c>
      <c r="U117" s="126">
        <v>0</v>
      </c>
      <c r="V117" s="126">
        <v>0</v>
      </c>
      <c r="W117" s="126">
        <v>0</v>
      </c>
      <c r="X117" s="126">
        <v>0</v>
      </c>
      <c r="Y117" s="126">
        <v>0</v>
      </c>
      <c r="Z117" s="149">
        <v>0</v>
      </c>
      <c r="AB117" s="123" t="s">
        <v>191</v>
      </c>
      <c r="AC117">
        <f t="shared" si="4"/>
        <v>0</v>
      </c>
    </row>
    <row r="118" spans="1:29" x14ac:dyDescent="0.15">
      <c r="A118" s="148" t="s">
        <v>250</v>
      </c>
      <c r="B118" s="124" t="s">
        <v>177</v>
      </c>
      <c r="C118" s="124" t="s">
        <v>172</v>
      </c>
      <c r="D118" s="130">
        <v>1.4999999999999999E-2</v>
      </c>
      <c r="E118" s="140">
        <f t="shared" si="3"/>
        <v>0</v>
      </c>
      <c r="F118" s="138">
        <v>0</v>
      </c>
      <c r="G118" s="126">
        <v>0</v>
      </c>
      <c r="H118" s="126">
        <v>0</v>
      </c>
      <c r="I118" s="126">
        <v>0</v>
      </c>
      <c r="J118" s="126">
        <v>0</v>
      </c>
      <c r="K118" s="126">
        <v>0</v>
      </c>
      <c r="L118" s="126">
        <v>0</v>
      </c>
      <c r="M118" s="126">
        <v>0</v>
      </c>
      <c r="N118" s="126">
        <v>0</v>
      </c>
      <c r="O118" s="126">
        <v>0</v>
      </c>
      <c r="P118" s="126">
        <v>0</v>
      </c>
      <c r="Q118" s="126">
        <v>0</v>
      </c>
      <c r="R118" s="126">
        <v>0</v>
      </c>
      <c r="S118" s="126">
        <v>0</v>
      </c>
      <c r="T118" s="126">
        <v>0</v>
      </c>
      <c r="U118" s="126">
        <v>0</v>
      </c>
      <c r="V118" s="126">
        <v>0</v>
      </c>
      <c r="W118" s="126">
        <v>0</v>
      </c>
      <c r="X118" s="126">
        <v>0</v>
      </c>
      <c r="Y118" s="126">
        <v>0</v>
      </c>
      <c r="Z118" s="149">
        <v>0</v>
      </c>
      <c r="AB118" s="123" t="s">
        <v>191</v>
      </c>
      <c r="AC118">
        <f t="shared" si="4"/>
        <v>0</v>
      </c>
    </row>
    <row r="119" spans="1:29" x14ac:dyDescent="0.15">
      <c r="A119" s="148" t="s">
        <v>250</v>
      </c>
      <c r="B119" s="124" t="s">
        <v>177</v>
      </c>
      <c r="C119" s="124" t="s">
        <v>186</v>
      </c>
      <c r="D119" s="130">
        <v>6.0000000000000001E-3</v>
      </c>
      <c r="E119" s="140">
        <f t="shared" si="3"/>
        <v>5261108</v>
      </c>
      <c r="F119" s="138">
        <v>5261108</v>
      </c>
      <c r="G119" s="126">
        <v>0</v>
      </c>
      <c r="H119" s="126">
        <v>0</v>
      </c>
      <c r="I119" s="126">
        <v>0</v>
      </c>
      <c r="J119" s="126">
        <v>0</v>
      </c>
      <c r="K119" s="126">
        <v>0</v>
      </c>
      <c r="L119" s="126">
        <v>0</v>
      </c>
      <c r="M119" s="126">
        <v>0</v>
      </c>
      <c r="N119" s="126">
        <v>0</v>
      </c>
      <c r="O119" s="126">
        <v>0</v>
      </c>
      <c r="P119" s="126">
        <v>0</v>
      </c>
      <c r="Q119" s="126">
        <v>0</v>
      </c>
      <c r="R119" s="126">
        <v>0</v>
      </c>
      <c r="S119" s="126">
        <v>0</v>
      </c>
      <c r="T119" s="126">
        <v>0</v>
      </c>
      <c r="U119" s="126">
        <v>0</v>
      </c>
      <c r="V119" s="126">
        <v>0</v>
      </c>
      <c r="W119" s="126">
        <v>0</v>
      </c>
      <c r="X119" s="126">
        <v>0</v>
      </c>
      <c r="Y119" s="126">
        <v>0</v>
      </c>
      <c r="Z119" s="149">
        <v>0</v>
      </c>
      <c r="AB119" s="123" t="s">
        <v>191</v>
      </c>
      <c r="AC119">
        <f t="shared" si="4"/>
        <v>31566.648000000001</v>
      </c>
    </row>
    <row r="120" spans="1:29" x14ac:dyDescent="0.15">
      <c r="A120" s="148" t="s">
        <v>250</v>
      </c>
      <c r="B120" s="124" t="s">
        <v>177</v>
      </c>
      <c r="C120" s="124" t="s">
        <v>186</v>
      </c>
      <c r="D120" s="130">
        <v>1.4999999999999999E-2</v>
      </c>
      <c r="E120" s="140">
        <f t="shared" si="3"/>
        <v>7425640</v>
      </c>
      <c r="F120" s="138">
        <v>3685080</v>
      </c>
      <c r="G120" s="126">
        <v>3740560</v>
      </c>
      <c r="H120" s="126">
        <v>0</v>
      </c>
      <c r="I120" s="126">
        <v>0</v>
      </c>
      <c r="J120" s="126">
        <v>0</v>
      </c>
      <c r="K120" s="126">
        <v>0</v>
      </c>
      <c r="L120" s="126">
        <v>0</v>
      </c>
      <c r="M120" s="126">
        <v>0</v>
      </c>
      <c r="N120" s="126">
        <v>0</v>
      </c>
      <c r="O120" s="126">
        <v>0</v>
      </c>
      <c r="P120" s="126">
        <v>0</v>
      </c>
      <c r="Q120" s="126">
        <v>0</v>
      </c>
      <c r="R120" s="126">
        <v>0</v>
      </c>
      <c r="S120" s="126">
        <v>0</v>
      </c>
      <c r="T120" s="126">
        <v>0</v>
      </c>
      <c r="U120" s="126">
        <v>0</v>
      </c>
      <c r="V120" s="126">
        <v>0</v>
      </c>
      <c r="W120" s="126">
        <v>0</v>
      </c>
      <c r="X120" s="126">
        <v>0</v>
      </c>
      <c r="Y120" s="126">
        <v>0</v>
      </c>
      <c r="Z120" s="149">
        <v>0</v>
      </c>
      <c r="AB120" s="123" t="s">
        <v>191</v>
      </c>
      <c r="AC120">
        <f t="shared" si="4"/>
        <v>111384.59999999999</v>
      </c>
    </row>
    <row r="121" spans="1:29" x14ac:dyDescent="0.15">
      <c r="A121" s="148" t="s">
        <v>250</v>
      </c>
      <c r="B121" s="124" t="s">
        <v>177</v>
      </c>
      <c r="C121" s="124" t="s">
        <v>194</v>
      </c>
      <c r="D121" s="130">
        <v>2.6499999999999999E-2</v>
      </c>
      <c r="E121" s="140">
        <f t="shared" si="3"/>
        <v>0</v>
      </c>
      <c r="F121" s="138">
        <v>0</v>
      </c>
      <c r="G121" s="126">
        <v>0</v>
      </c>
      <c r="H121" s="126">
        <v>0</v>
      </c>
      <c r="I121" s="126">
        <v>0</v>
      </c>
      <c r="J121" s="126">
        <v>0</v>
      </c>
      <c r="K121" s="126">
        <v>0</v>
      </c>
      <c r="L121" s="126">
        <v>0</v>
      </c>
      <c r="M121" s="126">
        <v>0</v>
      </c>
      <c r="N121" s="126">
        <v>0</v>
      </c>
      <c r="O121" s="126">
        <v>0</v>
      </c>
      <c r="P121" s="126">
        <v>0</v>
      </c>
      <c r="Q121" s="126">
        <v>0</v>
      </c>
      <c r="R121" s="126">
        <v>0</v>
      </c>
      <c r="S121" s="126">
        <v>0</v>
      </c>
      <c r="T121" s="126">
        <v>0</v>
      </c>
      <c r="U121" s="126">
        <v>0</v>
      </c>
      <c r="V121" s="126">
        <v>0</v>
      </c>
      <c r="W121" s="126">
        <v>0</v>
      </c>
      <c r="X121" s="126">
        <v>0</v>
      </c>
      <c r="Y121" s="126">
        <v>0</v>
      </c>
      <c r="Z121" s="149">
        <v>0</v>
      </c>
      <c r="AB121" s="123" t="s">
        <v>191</v>
      </c>
      <c r="AC121">
        <f t="shared" si="4"/>
        <v>0</v>
      </c>
    </row>
    <row r="122" spans="1:29" x14ac:dyDescent="0.15">
      <c r="A122" s="148" t="s">
        <v>250</v>
      </c>
      <c r="B122" s="124" t="s">
        <v>177</v>
      </c>
      <c r="C122" s="124" t="s">
        <v>194</v>
      </c>
      <c r="D122" s="130">
        <v>2.6499999999999999E-2</v>
      </c>
      <c r="E122" s="140">
        <f t="shared" si="3"/>
        <v>0</v>
      </c>
      <c r="F122" s="138">
        <v>0</v>
      </c>
      <c r="G122" s="126">
        <v>0</v>
      </c>
      <c r="H122" s="126">
        <v>0</v>
      </c>
      <c r="I122" s="126">
        <v>0</v>
      </c>
      <c r="J122" s="126">
        <v>0</v>
      </c>
      <c r="K122" s="126">
        <v>0</v>
      </c>
      <c r="L122" s="126">
        <v>0</v>
      </c>
      <c r="M122" s="126">
        <v>0</v>
      </c>
      <c r="N122" s="126">
        <v>0</v>
      </c>
      <c r="O122" s="126">
        <v>0</v>
      </c>
      <c r="P122" s="126">
        <v>0</v>
      </c>
      <c r="Q122" s="126">
        <v>0</v>
      </c>
      <c r="R122" s="126">
        <v>0</v>
      </c>
      <c r="S122" s="126">
        <v>0</v>
      </c>
      <c r="T122" s="126">
        <v>0</v>
      </c>
      <c r="U122" s="126">
        <v>0</v>
      </c>
      <c r="V122" s="126">
        <v>0</v>
      </c>
      <c r="W122" s="126">
        <v>0</v>
      </c>
      <c r="X122" s="126">
        <v>0</v>
      </c>
      <c r="Y122" s="126">
        <v>0</v>
      </c>
      <c r="Z122" s="149">
        <v>0</v>
      </c>
      <c r="AB122" s="123" t="s">
        <v>191</v>
      </c>
      <c r="AC122">
        <f t="shared" si="4"/>
        <v>0</v>
      </c>
    </row>
    <row r="123" spans="1:29" x14ac:dyDescent="0.15">
      <c r="A123" s="148" t="s">
        <v>250</v>
      </c>
      <c r="B123" s="124" t="s">
        <v>177</v>
      </c>
      <c r="C123" s="124" t="s">
        <v>194</v>
      </c>
      <c r="D123" s="130">
        <v>2.2000000000000002E-2</v>
      </c>
      <c r="E123" s="140">
        <f t="shared" si="3"/>
        <v>11665</v>
      </c>
      <c r="F123" s="138">
        <v>11665</v>
      </c>
      <c r="G123" s="126">
        <v>0</v>
      </c>
      <c r="H123" s="126">
        <v>0</v>
      </c>
      <c r="I123" s="126">
        <v>0</v>
      </c>
      <c r="J123" s="126">
        <v>0</v>
      </c>
      <c r="K123" s="126">
        <v>0</v>
      </c>
      <c r="L123" s="126">
        <v>0</v>
      </c>
      <c r="M123" s="126">
        <v>0</v>
      </c>
      <c r="N123" s="126">
        <v>0</v>
      </c>
      <c r="O123" s="126">
        <v>0</v>
      </c>
      <c r="P123" s="126">
        <v>0</v>
      </c>
      <c r="Q123" s="126">
        <v>0</v>
      </c>
      <c r="R123" s="126">
        <v>0</v>
      </c>
      <c r="S123" s="126">
        <v>0</v>
      </c>
      <c r="T123" s="126">
        <v>0</v>
      </c>
      <c r="U123" s="126">
        <v>0</v>
      </c>
      <c r="V123" s="126">
        <v>0</v>
      </c>
      <c r="W123" s="126">
        <v>0</v>
      </c>
      <c r="X123" s="126">
        <v>0</v>
      </c>
      <c r="Y123" s="126">
        <v>0</v>
      </c>
      <c r="Z123" s="149">
        <v>0</v>
      </c>
      <c r="AB123" s="123" t="s">
        <v>191</v>
      </c>
      <c r="AC123">
        <f t="shared" si="4"/>
        <v>256.63000000000005</v>
      </c>
    </row>
    <row r="124" spans="1:29" x14ac:dyDescent="0.15">
      <c r="A124" s="148" t="s">
        <v>250</v>
      </c>
      <c r="B124" s="124" t="s">
        <v>178</v>
      </c>
      <c r="C124" s="124" t="s">
        <v>194</v>
      </c>
      <c r="D124" s="130">
        <v>2.2000000000000002E-2</v>
      </c>
      <c r="E124" s="140">
        <f t="shared" si="3"/>
        <v>15557</v>
      </c>
      <c r="F124" s="138">
        <v>15557</v>
      </c>
      <c r="G124" s="126">
        <v>0</v>
      </c>
      <c r="H124" s="126">
        <v>0</v>
      </c>
      <c r="I124" s="126">
        <v>0</v>
      </c>
      <c r="J124" s="126">
        <v>0</v>
      </c>
      <c r="K124" s="126">
        <v>0</v>
      </c>
      <c r="L124" s="126">
        <v>0</v>
      </c>
      <c r="M124" s="126">
        <v>0</v>
      </c>
      <c r="N124" s="126">
        <v>0</v>
      </c>
      <c r="O124" s="126">
        <v>0</v>
      </c>
      <c r="P124" s="126">
        <v>0</v>
      </c>
      <c r="Q124" s="126">
        <v>0</v>
      </c>
      <c r="R124" s="126">
        <v>0</v>
      </c>
      <c r="S124" s="126">
        <v>0</v>
      </c>
      <c r="T124" s="126">
        <v>0</v>
      </c>
      <c r="U124" s="126">
        <v>0</v>
      </c>
      <c r="V124" s="126">
        <v>0</v>
      </c>
      <c r="W124" s="126">
        <v>0</v>
      </c>
      <c r="X124" s="126">
        <v>0</v>
      </c>
      <c r="Y124" s="126">
        <v>0</v>
      </c>
      <c r="Z124" s="149">
        <v>0</v>
      </c>
      <c r="AB124" s="123" t="s">
        <v>191</v>
      </c>
      <c r="AC124">
        <f t="shared" si="4"/>
        <v>342.25400000000002</v>
      </c>
    </row>
    <row r="125" spans="1:29" x14ac:dyDescent="0.15">
      <c r="A125" s="148" t="s">
        <v>250</v>
      </c>
      <c r="B125" s="124" t="s">
        <v>177</v>
      </c>
      <c r="C125" s="124" t="s">
        <v>194</v>
      </c>
      <c r="D125" s="130">
        <v>2.1000000000000001E-2</v>
      </c>
      <c r="E125" s="140">
        <f t="shared" si="3"/>
        <v>2682101</v>
      </c>
      <c r="F125" s="138">
        <v>2682101</v>
      </c>
      <c r="G125" s="126">
        <v>0</v>
      </c>
      <c r="H125" s="126">
        <v>0</v>
      </c>
      <c r="I125" s="126">
        <v>0</v>
      </c>
      <c r="J125" s="126">
        <v>0</v>
      </c>
      <c r="K125" s="126">
        <v>0</v>
      </c>
      <c r="L125" s="126">
        <v>0</v>
      </c>
      <c r="M125" s="126">
        <v>0</v>
      </c>
      <c r="N125" s="126">
        <v>0</v>
      </c>
      <c r="O125" s="126">
        <v>0</v>
      </c>
      <c r="P125" s="126">
        <v>0</v>
      </c>
      <c r="Q125" s="126">
        <v>0</v>
      </c>
      <c r="R125" s="126">
        <v>0</v>
      </c>
      <c r="S125" s="126">
        <v>0</v>
      </c>
      <c r="T125" s="126">
        <v>0</v>
      </c>
      <c r="U125" s="126">
        <v>0</v>
      </c>
      <c r="V125" s="126">
        <v>0</v>
      </c>
      <c r="W125" s="126">
        <v>0</v>
      </c>
      <c r="X125" s="126">
        <v>0</v>
      </c>
      <c r="Y125" s="126">
        <v>0</v>
      </c>
      <c r="Z125" s="149">
        <v>0</v>
      </c>
      <c r="AB125" s="123" t="s">
        <v>191</v>
      </c>
      <c r="AC125">
        <f t="shared" si="4"/>
        <v>56324.121000000006</v>
      </c>
    </row>
    <row r="126" spans="1:29" x14ac:dyDescent="0.15">
      <c r="A126" s="148" t="s">
        <v>250</v>
      </c>
      <c r="B126" s="124" t="s">
        <v>177</v>
      </c>
      <c r="C126" s="124" t="s">
        <v>194</v>
      </c>
      <c r="D126" s="130">
        <v>2.1000000000000001E-2</v>
      </c>
      <c r="E126" s="140">
        <f t="shared" si="3"/>
        <v>76850</v>
      </c>
      <c r="F126" s="138">
        <v>76850</v>
      </c>
      <c r="G126" s="126">
        <v>0</v>
      </c>
      <c r="H126" s="126">
        <v>0</v>
      </c>
      <c r="I126" s="126">
        <v>0</v>
      </c>
      <c r="J126" s="126">
        <v>0</v>
      </c>
      <c r="K126" s="126">
        <v>0</v>
      </c>
      <c r="L126" s="126">
        <v>0</v>
      </c>
      <c r="M126" s="126">
        <v>0</v>
      </c>
      <c r="N126" s="126">
        <v>0</v>
      </c>
      <c r="O126" s="126">
        <v>0</v>
      </c>
      <c r="P126" s="126">
        <v>0</v>
      </c>
      <c r="Q126" s="126">
        <v>0</v>
      </c>
      <c r="R126" s="126">
        <v>0</v>
      </c>
      <c r="S126" s="126">
        <v>0</v>
      </c>
      <c r="T126" s="126">
        <v>0</v>
      </c>
      <c r="U126" s="126">
        <v>0</v>
      </c>
      <c r="V126" s="126">
        <v>0</v>
      </c>
      <c r="W126" s="126">
        <v>0</v>
      </c>
      <c r="X126" s="126">
        <v>0</v>
      </c>
      <c r="Y126" s="126">
        <v>0</v>
      </c>
      <c r="Z126" s="149">
        <v>0</v>
      </c>
      <c r="AB126" s="123" t="s">
        <v>191</v>
      </c>
      <c r="AC126">
        <f t="shared" si="4"/>
        <v>1613.8500000000001</v>
      </c>
    </row>
    <row r="127" spans="1:29" x14ac:dyDescent="0.15">
      <c r="A127" s="148" t="s">
        <v>250</v>
      </c>
      <c r="B127" s="124" t="s">
        <v>178</v>
      </c>
      <c r="C127" s="124" t="s">
        <v>194</v>
      </c>
      <c r="D127" s="130">
        <v>2.1000000000000001E-2</v>
      </c>
      <c r="E127" s="140">
        <f t="shared" si="3"/>
        <v>15371</v>
      </c>
      <c r="F127" s="138">
        <v>15371</v>
      </c>
      <c r="G127" s="126">
        <v>0</v>
      </c>
      <c r="H127" s="126">
        <v>0</v>
      </c>
      <c r="I127" s="126">
        <v>0</v>
      </c>
      <c r="J127" s="126">
        <v>0</v>
      </c>
      <c r="K127" s="126">
        <v>0</v>
      </c>
      <c r="L127" s="126">
        <v>0</v>
      </c>
      <c r="M127" s="126">
        <v>0</v>
      </c>
      <c r="N127" s="126">
        <v>0</v>
      </c>
      <c r="O127" s="126">
        <v>0</v>
      </c>
      <c r="P127" s="126">
        <v>0</v>
      </c>
      <c r="Q127" s="126">
        <v>0</v>
      </c>
      <c r="R127" s="126">
        <v>0</v>
      </c>
      <c r="S127" s="126">
        <v>0</v>
      </c>
      <c r="T127" s="126">
        <v>0</v>
      </c>
      <c r="U127" s="126">
        <v>0</v>
      </c>
      <c r="V127" s="126">
        <v>0</v>
      </c>
      <c r="W127" s="126">
        <v>0</v>
      </c>
      <c r="X127" s="126">
        <v>0</v>
      </c>
      <c r="Y127" s="126">
        <v>0</v>
      </c>
      <c r="Z127" s="149">
        <v>0</v>
      </c>
      <c r="AB127" s="123" t="s">
        <v>191</v>
      </c>
      <c r="AC127">
        <f t="shared" si="4"/>
        <v>322.791</v>
      </c>
    </row>
    <row r="128" spans="1:29" x14ac:dyDescent="0.15">
      <c r="A128" s="148" t="s">
        <v>250</v>
      </c>
      <c r="B128" s="124" t="s">
        <v>177</v>
      </c>
      <c r="C128" s="124" t="s">
        <v>194</v>
      </c>
      <c r="D128" s="130">
        <v>1.8000000000000002E-2</v>
      </c>
      <c r="E128" s="140">
        <f t="shared" si="3"/>
        <v>17101965</v>
      </c>
      <c r="F128" s="138">
        <v>8474370</v>
      </c>
      <c r="G128" s="126">
        <v>8627595</v>
      </c>
      <c r="H128" s="126">
        <v>0</v>
      </c>
      <c r="I128" s="126">
        <v>0</v>
      </c>
      <c r="J128" s="126">
        <v>0</v>
      </c>
      <c r="K128" s="126">
        <v>0</v>
      </c>
      <c r="L128" s="126">
        <v>0</v>
      </c>
      <c r="M128" s="126">
        <v>0</v>
      </c>
      <c r="N128" s="126">
        <v>0</v>
      </c>
      <c r="O128" s="126">
        <v>0</v>
      </c>
      <c r="P128" s="126">
        <v>0</v>
      </c>
      <c r="Q128" s="126">
        <v>0</v>
      </c>
      <c r="R128" s="126">
        <v>0</v>
      </c>
      <c r="S128" s="126">
        <v>0</v>
      </c>
      <c r="T128" s="126">
        <v>0</v>
      </c>
      <c r="U128" s="126">
        <v>0</v>
      </c>
      <c r="V128" s="126">
        <v>0</v>
      </c>
      <c r="W128" s="126">
        <v>0</v>
      </c>
      <c r="X128" s="126">
        <v>0</v>
      </c>
      <c r="Y128" s="126">
        <v>0</v>
      </c>
      <c r="Z128" s="149">
        <v>0</v>
      </c>
      <c r="AB128" s="123" t="s">
        <v>191</v>
      </c>
      <c r="AC128">
        <f t="shared" si="4"/>
        <v>307835.37000000005</v>
      </c>
    </row>
    <row r="129" spans="1:29" x14ac:dyDescent="0.15">
      <c r="A129" s="148" t="s">
        <v>250</v>
      </c>
      <c r="B129" s="124" t="s">
        <v>177</v>
      </c>
      <c r="C129" s="124" t="s">
        <v>194</v>
      </c>
      <c r="D129" s="130">
        <v>0.02</v>
      </c>
      <c r="E129" s="140">
        <f t="shared" si="3"/>
        <v>4850577</v>
      </c>
      <c r="F129" s="138">
        <v>1584791</v>
      </c>
      <c r="G129" s="126">
        <v>1616645</v>
      </c>
      <c r="H129" s="126">
        <v>1649141</v>
      </c>
      <c r="I129" s="126">
        <v>0</v>
      </c>
      <c r="J129" s="126">
        <v>0</v>
      </c>
      <c r="K129" s="126">
        <v>0</v>
      </c>
      <c r="L129" s="126">
        <v>0</v>
      </c>
      <c r="M129" s="126">
        <v>0</v>
      </c>
      <c r="N129" s="126">
        <v>0</v>
      </c>
      <c r="O129" s="126">
        <v>0</v>
      </c>
      <c r="P129" s="126">
        <v>0</v>
      </c>
      <c r="Q129" s="126">
        <v>0</v>
      </c>
      <c r="R129" s="126">
        <v>0</v>
      </c>
      <c r="S129" s="126">
        <v>0</v>
      </c>
      <c r="T129" s="126">
        <v>0</v>
      </c>
      <c r="U129" s="126">
        <v>0</v>
      </c>
      <c r="V129" s="126">
        <v>0</v>
      </c>
      <c r="W129" s="126">
        <v>0</v>
      </c>
      <c r="X129" s="126">
        <v>0</v>
      </c>
      <c r="Y129" s="126">
        <v>0</v>
      </c>
      <c r="Z129" s="149">
        <v>0</v>
      </c>
      <c r="AB129" s="123" t="s">
        <v>191</v>
      </c>
      <c r="AC129">
        <f t="shared" si="4"/>
        <v>97011.540000000008</v>
      </c>
    </row>
    <row r="130" spans="1:29" x14ac:dyDescent="0.15">
      <c r="A130" s="148" t="s">
        <v>250</v>
      </c>
      <c r="B130" s="124" t="s">
        <v>177</v>
      </c>
      <c r="C130" s="124" t="s">
        <v>194</v>
      </c>
      <c r="D130" s="130">
        <v>1.7000000000000001E-2</v>
      </c>
      <c r="E130" s="140">
        <f t="shared" si="3"/>
        <v>5955945</v>
      </c>
      <c r="F130" s="138">
        <v>1451394</v>
      </c>
      <c r="G130" s="126">
        <v>1476172</v>
      </c>
      <c r="H130" s="126">
        <v>1501374</v>
      </c>
      <c r="I130" s="126">
        <v>1527005</v>
      </c>
      <c r="J130" s="126">
        <v>0</v>
      </c>
      <c r="K130" s="126">
        <v>0</v>
      </c>
      <c r="L130" s="126">
        <v>0</v>
      </c>
      <c r="M130" s="126">
        <v>0</v>
      </c>
      <c r="N130" s="126">
        <v>0</v>
      </c>
      <c r="O130" s="126">
        <v>0</v>
      </c>
      <c r="P130" s="126">
        <v>0</v>
      </c>
      <c r="Q130" s="126">
        <v>0</v>
      </c>
      <c r="R130" s="126">
        <v>0</v>
      </c>
      <c r="S130" s="126">
        <v>0</v>
      </c>
      <c r="T130" s="126">
        <v>0</v>
      </c>
      <c r="U130" s="126">
        <v>0</v>
      </c>
      <c r="V130" s="126">
        <v>0</v>
      </c>
      <c r="W130" s="126">
        <v>0</v>
      </c>
      <c r="X130" s="126">
        <v>0</v>
      </c>
      <c r="Y130" s="126">
        <v>0</v>
      </c>
      <c r="Z130" s="149">
        <v>0</v>
      </c>
      <c r="AB130" s="123" t="s">
        <v>191</v>
      </c>
      <c r="AC130">
        <f t="shared" si="4"/>
        <v>101251.065</v>
      </c>
    </row>
    <row r="131" spans="1:29" x14ac:dyDescent="0.15">
      <c r="A131" s="148" t="s">
        <v>250</v>
      </c>
      <c r="B131" s="124" t="s">
        <v>177</v>
      </c>
      <c r="C131" s="124" t="s">
        <v>186</v>
      </c>
      <c r="D131" s="130">
        <v>1.3000000000000001E-2</v>
      </c>
      <c r="E131" s="140">
        <f t="shared" si="3"/>
        <v>0</v>
      </c>
      <c r="F131" s="138">
        <v>0</v>
      </c>
      <c r="G131" s="126">
        <v>0</v>
      </c>
      <c r="H131" s="126">
        <v>0</v>
      </c>
      <c r="I131" s="126">
        <v>0</v>
      </c>
      <c r="J131" s="126">
        <v>0</v>
      </c>
      <c r="K131" s="126">
        <v>0</v>
      </c>
      <c r="L131" s="126">
        <v>0</v>
      </c>
      <c r="M131" s="126">
        <v>0</v>
      </c>
      <c r="N131" s="126">
        <v>0</v>
      </c>
      <c r="O131" s="126">
        <v>0</v>
      </c>
      <c r="P131" s="126">
        <v>0</v>
      </c>
      <c r="Q131" s="126">
        <v>0</v>
      </c>
      <c r="R131" s="126">
        <v>0</v>
      </c>
      <c r="S131" s="126">
        <v>0</v>
      </c>
      <c r="T131" s="126">
        <v>0</v>
      </c>
      <c r="U131" s="126">
        <v>0</v>
      </c>
      <c r="V131" s="126">
        <v>0</v>
      </c>
      <c r="W131" s="126">
        <v>0</v>
      </c>
      <c r="X131" s="126">
        <v>0</v>
      </c>
      <c r="Y131" s="126">
        <v>0</v>
      </c>
      <c r="Z131" s="149">
        <v>0</v>
      </c>
      <c r="AB131" s="123" t="s">
        <v>191</v>
      </c>
      <c r="AC131">
        <f t="shared" si="4"/>
        <v>0</v>
      </c>
    </row>
    <row r="132" spans="1:29" x14ac:dyDescent="0.15">
      <c r="A132" s="148" t="s">
        <v>250</v>
      </c>
      <c r="B132" s="124" t="s">
        <v>178</v>
      </c>
      <c r="C132" s="124" t="s">
        <v>186</v>
      </c>
      <c r="D132" s="130">
        <v>1.3000000000000001E-2</v>
      </c>
      <c r="E132" s="140">
        <f t="shared" si="3"/>
        <v>0</v>
      </c>
      <c r="F132" s="138">
        <v>0</v>
      </c>
      <c r="G132" s="126">
        <v>0</v>
      </c>
      <c r="H132" s="126">
        <v>0</v>
      </c>
      <c r="I132" s="126">
        <v>0</v>
      </c>
      <c r="J132" s="126">
        <v>0</v>
      </c>
      <c r="K132" s="126">
        <v>0</v>
      </c>
      <c r="L132" s="126">
        <v>0</v>
      </c>
      <c r="M132" s="126">
        <v>0</v>
      </c>
      <c r="N132" s="126">
        <v>0</v>
      </c>
      <c r="O132" s="126">
        <v>0</v>
      </c>
      <c r="P132" s="126">
        <v>0</v>
      </c>
      <c r="Q132" s="126">
        <v>0</v>
      </c>
      <c r="R132" s="126">
        <v>0</v>
      </c>
      <c r="S132" s="126">
        <v>0</v>
      </c>
      <c r="T132" s="126">
        <v>0</v>
      </c>
      <c r="U132" s="126">
        <v>0</v>
      </c>
      <c r="V132" s="126">
        <v>0</v>
      </c>
      <c r="W132" s="126">
        <v>0</v>
      </c>
      <c r="X132" s="126">
        <v>0</v>
      </c>
      <c r="Y132" s="126">
        <v>0</v>
      </c>
      <c r="Z132" s="149">
        <v>0</v>
      </c>
      <c r="AB132" s="123" t="s">
        <v>191</v>
      </c>
      <c r="AC132">
        <f t="shared" si="4"/>
        <v>0</v>
      </c>
    </row>
    <row r="133" spans="1:29" x14ac:dyDescent="0.15">
      <c r="A133" s="148" t="s">
        <v>250</v>
      </c>
      <c r="B133" s="124" t="s">
        <v>177</v>
      </c>
      <c r="C133" s="124" t="s">
        <v>194</v>
      </c>
      <c r="D133" s="130">
        <v>1.7000000000000001E-2</v>
      </c>
      <c r="E133" s="140">
        <f t="shared" si="3"/>
        <v>14218359</v>
      </c>
      <c r="F133" s="138">
        <v>3464847</v>
      </c>
      <c r="G133" s="126">
        <v>3523999</v>
      </c>
      <c r="H133" s="126">
        <v>3584162</v>
      </c>
      <c r="I133" s="126">
        <v>3645351</v>
      </c>
      <c r="J133" s="126">
        <v>0</v>
      </c>
      <c r="K133" s="126">
        <v>0</v>
      </c>
      <c r="L133" s="126">
        <v>0</v>
      </c>
      <c r="M133" s="126">
        <v>0</v>
      </c>
      <c r="N133" s="126">
        <v>0</v>
      </c>
      <c r="O133" s="126">
        <v>0</v>
      </c>
      <c r="P133" s="126">
        <v>0</v>
      </c>
      <c r="Q133" s="126">
        <v>0</v>
      </c>
      <c r="R133" s="126">
        <v>0</v>
      </c>
      <c r="S133" s="126">
        <v>0</v>
      </c>
      <c r="T133" s="126">
        <v>0</v>
      </c>
      <c r="U133" s="126">
        <v>0</v>
      </c>
      <c r="V133" s="126">
        <v>0</v>
      </c>
      <c r="W133" s="126">
        <v>0</v>
      </c>
      <c r="X133" s="126">
        <v>0</v>
      </c>
      <c r="Y133" s="126">
        <v>0</v>
      </c>
      <c r="Z133" s="149">
        <v>0</v>
      </c>
      <c r="AB133" s="123" t="s">
        <v>191</v>
      </c>
      <c r="AC133">
        <f t="shared" si="4"/>
        <v>241712.10300000003</v>
      </c>
    </row>
    <row r="134" spans="1:29" x14ac:dyDescent="0.15">
      <c r="A134" s="148" t="s">
        <v>250</v>
      </c>
      <c r="B134" s="124" t="s">
        <v>178</v>
      </c>
      <c r="C134" s="124" t="s">
        <v>194</v>
      </c>
      <c r="D134" s="130">
        <v>1.8000000000000002E-2</v>
      </c>
      <c r="E134" s="140">
        <f t="shared" si="3"/>
        <v>2581590</v>
      </c>
      <c r="F134" s="138">
        <v>497981</v>
      </c>
      <c r="G134" s="126">
        <v>506985</v>
      </c>
      <c r="H134" s="126">
        <v>516152</v>
      </c>
      <c r="I134" s="126">
        <v>525485</v>
      </c>
      <c r="J134" s="126">
        <v>534987</v>
      </c>
      <c r="K134" s="126">
        <v>0</v>
      </c>
      <c r="L134" s="126">
        <v>0</v>
      </c>
      <c r="M134" s="126">
        <v>0</v>
      </c>
      <c r="N134" s="126">
        <v>0</v>
      </c>
      <c r="O134" s="126">
        <v>0</v>
      </c>
      <c r="P134" s="126">
        <v>0</v>
      </c>
      <c r="Q134" s="126">
        <v>0</v>
      </c>
      <c r="R134" s="126">
        <v>0</v>
      </c>
      <c r="S134" s="126">
        <v>0</v>
      </c>
      <c r="T134" s="126">
        <v>0</v>
      </c>
      <c r="U134" s="126">
        <v>0</v>
      </c>
      <c r="V134" s="126">
        <v>0</v>
      </c>
      <c r="W134" s="126">
        <v>0</v>
      </c>
      <c r="X134" s="126">
        <v>0</v>
      </c>
      <c r="Y134" s="126">
        <v>0</v>
      </c>
      <c r="Z134" s="149">
        <v>0</v>
      </c>
      <c r="AB134" s="123" t="s">
        <v>191</v>
      </c>
      <c r="AC134">
        <f t="shared" si="4"/>
        <v>46468.62</v>
      </c>
    </row>
    <row r="135" spans="1:29" x14ac:dyDescent="0.15">
      <c r="A135" s="148" t="s">
        <v>250</v>
      </c>
      <c r="B135" s="124" t="s">
        <v>177</v>
      </c>
      <c r="C135" s="124" t="s">
        <v>194</v>
      </c>
      <c r="D135" s="130">
        <v>1.8000000000000002E-2</v>
      </c>
      <c r="E135" s="140">
        <f t="shared" si="3"/>
        <v>4545056</v>
      </c>
      <c r="F135" s="138">
        <v>876729</v>
      </c>
      <c r="G135" s="126">
        <v>892581</v>
      </c>
      <c r="H135" s="126">
        <v>908719</v>
      </c>
      <c r="I135" s="126">
        <v>925150</v>
      </c>
      <c r="J135" s="126">
        <v>941877</v>
      </c>
      <c r="K135" s="126">
        <v>0</v>
      </c>
      <c r="L135" s="126">
        <v>0</v>
      </c>
      <c r="M135" s="126">
        <v>0</v>
      </c>
      <c r="N135" s="126">
        <v>0</v>
      </c>
      <c r="O135" s="126">
        <v>0</v>
      </c>
      <c r="P135" s="126">
        <v>0</v>
      </c>
      <c r="Q135" s="126">
        <v>0</v>
      </c>
      <c r="R135" s="126">
        <v>0</v>
      </c>
      <c r="S135" s="126">
        <v>0</v>
      </c>
      <c r="T135" s="126">
        <v>0</v>
      </c>
      <c r="U135" s="126">
        <v>0</v>
      </c>
      <c r="V135" s="126">
        <v>0</v>
      </c>
      <c r="W135" s="126">
        <v>0</v>
      </c>
      <c r="X135" s="126">
        <v>0</v>
      </c>
      <c r="Y135" s="126">
        <v>0</v>
      </c>
      <c r="Z135" s="149">
        <v>0</v>
      </c>
      <c r="AB135" s="123" t="s">
        <v>191</v>
      </c>
      <c r="AC135">
        <f t="shared" si="4"/>
        <v>81811.008000000016</v>
      </c>
    </row>
    <row r="136" spans="1:29" x14ac:dyDescent="0.15">
      <c r="A136" s="148" t="s">
        <v>250</v>
      </c>
      <c r="B136" s="124" t="s">
        <v>177</v>
      </c>
      <c r="C136" s="124" t="s">
        <v>194</v>
      </c>
      <c r="D136" s="130">
        <v>1.6E-2</v>
      </c>
      <c r="E136" s="140">
        <f t="shared" si="3"/>
        <v>9196189</v>
      </c>
      <c r="F136" s="138">
        <v>1612643</v>
      </c>
      <c r="G136" s="126">
        <v>1638549</v>
      </c>
      <c r="H136" s="126">
        <v>1664871</v>
      </c>
      <c r="I136" s="126">
        <v>1691615</v>
      </c>
      <c r="J136" s="126">
        <v>1718790</v>
      </c>
      <c r="K136" s="126">
        <v>869721</v>
      </c>
      <c r="L136" s="126">
        <v>0</v>
      </c>
      <c r="M136" s="126">
        <v>0</v>
      </c>
      <c r="N136" s="126">
        <v>0</v>
      </c>
      <c r="O136" s="126">
        <v>0</v>
      </c>
      <c r="P136" s="126">
        <v>0</v>
      </c>
      <c r="Q136" s="126">
        <v>0</v>
      </c>
      <c r="R136" s="126">
        <v>0</v>
      </c>
      <c r="S136" s="126">
        <v>0</v>
      </c>
      <c r="T136" s="126">
        <v>0</v>
      </c>
      <c r="U136" s="126">
        <v>0</v>
      </c>
      <c r="V136" s="126">
        <v>0</v>
      </c>
      <c r="W136" s="126">
        <v>0</v>
      </c>
      <c r="X136" s="126">
        <v>0</v>
      </c>
      <c r="Y136" s="126">
        <v>0</v>
      </c>
      <c r="Z136" s="149">
        <v>0</v>
      </c>
      <c r="AB136" s="123" t="s">
        <v>191</v>
      </c>
      <c r="AC136">
        <f t="shared" si="4"/>
        <v>147139.024</v>
      </c>
    </row>
    <row r="137" spans="1:29" x14ac:dyDescent="0.15">
      <c r="A137" s="148" t="s">
        <v>250</v>
      </c>
      <c r="B137" s="124" t="s">
        <v>177</v>
      </c>
      <c r="C137" s="124" t="s">
        <v>186</v>
      </c>
      <c r="D137" s="130">
        <v>1.3999999999999999E-2</v>
      </c>
      <c r="E137" s="140">
        <f t="shared" ref="E137:E200" si="5">SUM(F137:Z137)</f>
        <v>2748980</v>
      </c>
      <c r="F137" s="138">
        <v>1364901</v>
      </c>
      <c r="G137" s="126">
        <v>1384079</v>
      </c>
      <c r="H137" s="126">
        <v>0</v>
      </c>
      <c r="I137" s="126">
        <v>0</v>
      </c>
      <c r="J137" s="126">
        <v>0</v>
      </c>
      <c r="K137" s="126">
        <v>0</v>
      </c>
      <c r="L137" s="126">
        <v>0</v>
      </c>
      <c r="M137" s="126">
        <v>0</v>
      </c>
      <c r="N137" s="126">
        <v>0</v>
      </c>
      <c r="O137" s="126">
        <v>0</v>
      </c>
      <c r="P137" s="126">
        <v>0</v>
      </c>
      <c r="Q137" s="126">
        <v>0</v>
      </c>
      <c r="R137" s="126">
        <v>0</v>
      </c>
      <c r="S137" s="126">
        <v>0</v>
      </c>
      <c r="T137" s="126">
        <v>0</v>
      </c>
      <c r="U137" s="126">
        <v>0</v>
      </c>
      <c r="V137" s="126">
        <v>0</v>
      </c>
      <c r="W137" s="126">
        <v>0</v>
      </c>
      <c r="X137" s="126">
        <v>0</v>
      </c>
      <c r="Y137" s="126">
        <v>0</v>
      </c>
      <c r="Z137" s="149">
        <v>0</v>
      </c>
      <c r="AB137" s="123" t="s">
        <v>191</v>
      </c>
      <c r="AC137">
        <f t="shared" ref="AC137:AC200" si="6">E137*D137</f>
        <v>38485.719999999994</v>
      </c>
    </row>
    <row r="138" spans="1:29" x14ac:dyDescent="0.15">
      <c r="A138" s="148" t="s">
        <v>250</v>
      </c>
      <c r="B138" s="124" t="s">
        <v>178</v>
      </c>
      <c r="C138" s="124" t="s">
        <v>186</v>
      </c>
      <c r="D138" s="130">
        <v>1.3999999999999999E-2</v>
      </c>
      <c r="E138" s="140">
        <f t="shared" si="5"/>
        <v>535513</v>
      </c>
      <c r="F138" s="138">
        <v>265890</v>
      </c>
      <c r="G138" s="126">
        <v>269623</v>
      </c>
      <c r="H138" s="126">
        <v>0</v>
      </c>
      <c r="I138" s="126">
        <v>0</v>
      </c>
      <c r="J138" s="126">
        <v>0</v>
      </c>
      <c r="K138" s="126">
        <v>0</v>
      </c>
      <c r="L138" s="126">
        <v>0</v>
      </c>
      <c r="M138" s="126">
        <v>0</v>
      </c>
      <c r="N138" s="126">
        <v>0</v>
      </c>
      <c r="O138" s="126">
        <v>0</v>
      </c>
      <c r="P138" s="126">
        <v>0</v>
      </c>
      <c r="Q138" s="126">
        <v>0</v>
      </c>
      <c r="R138" s="126">
        <v>0</v>
      </c>
      <c r="S138" s="126">
        <v>0</v>
      </c>
      <c r="T138" s="126">
        <v>0</v>
      </c>
      <c r="U138" s="126">
        <v>0</v>
      </c>
      <c r="V138" s="126">
        <v>0</v>
      </c>
      <c r="W138" s="126">
        <v>0</v>
      </c>
      <c r="X138" s="126">
        <v>0</v>
      </c>
      <c r="Y138" s="126">
        <v>0</v>
      </c>
      <c r="Z138" s="149">
        <v>0</v>
      </c>
      <c r="AB138" s="123" t="s">
        <v>191</v>
      </c>
      <c r="AC138">
        <f t="shared" si="6"/>
        <v>7497.1819999999989</v>
      </c>
    </row>
    <row r="139" spans="1:29" x14ac:dyDescent="0.15">
      <c r="A139" s="148" t="s">
        <v>250</v>
      </c>
      <c r="B139" s="124" t="s">
        <v>177</v>
      </c>
      <c r="C139" s="124" t="s">
        <v>186</v>
      </c>
      <c r="D139" s="130">
        <v>1.8000000000000002E-2</v>
      </c>
      <c r="E139" s="140">
        <f t="shared" si="5"/>
        <v>1783091</v>
      </c>
      <c r="F139" s="138">
        <v>883557</v>
      </c>
      <c r="G139" s="126">
        <v>899534</v>
      </c>
      <c r="H139" s="126">
        <v>0</v>
      </c>
      <c r="I139" s="126">
        <v>0</v>
      </c>
      <c r="J139" s="126">
        <v>0</v>
      </c>
      <c r="K139" s="126">
        <v>0</v>
      </c>
      <c r="L139" s="126">
        <v>0</v>
      </c>
      <c r="M139" s="126">
        <v>0</v>
      </c>
      <c r="N139" s="126">
        <v>0</v>
      </c>
      <c r="O139" s="126">
        <v>0</v>
      </c>
      <c r="P139" s="126">
        <v>0</v>
      </c>
      <c r="Q139" s="126">
        <v>0</v>
      </c>
      <c r="R139" s="126">
        <v>0</v>
      </c>
      <c r="S139" s="126">
        <v>0</v>
      </c>
      <c r="T139" s="126">
        <v>0</v>
      </c>
      <c r="U139" s="126">
        <v>0</v>
      </c>
      <c r="V139" s="126">
        <v>0</v>
      </c>
      <c r="W139" s="126">
        <v>0</v>
      </c>
      <c r="X139" s="126">
        <v>0</v>
      </c>
      <c r="Y139" s="126">
        <v>0</v>
      </c>
      <c r="Z139" s="149">
        <v>0</v>
      </c>
      <c r="AB139" s="123" t="s">
        <v>191</v>
      </c>
      <c r="AC139">
        <f t="shared" si="6"/>
        <v>32095.638000000003</v>
      </c>
    </row>
    <row r="140" spans="1:29" x14ac:dyDescent="0.15">
      <c r="A140" s="148" t="s">
        <v>250</v>
      </c>
      <c r="B140" s="124" t="s">
        <v>177</v>
      </c>
      <c r="C140" s="124" t="s">
        <v>194</v>
      </c>
      <c r="D140" s="130">
        <v>2.6499999999999999E-2</v>
      </c>
      <c r="E140" s="140">
        <f t="shared" si="5"/>
        <v>0</v>
      </c>
      <c r="F140" s="138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26">
        <v>0</v>
      </c>
      <c r="O140" s="126">
        <v>0</v>
      </c>
      <c r="P140" s="126">
        <v>0</v>
      </c>
      <c r="Q140" s="126">
        <v>0</v>
      </c>
      <c r="R140" s="126">
        <v>0</v>
      </c>
      <c r="S140" s="126">
        <v>0</v>
      </c>
      <c r="T140" s="126">
        <v>0</v>
      </c>
      <c r="U140" s="126">
        <v>0</v>
      </c>
      <c r="V140" s="126">
        <v>0</v>
      </c>
      <c r="W140" s="126">
        <v>0</v>
      </c>
      <c r="X140" s="126">
        <v>0</v>
      </c>
      <c r="Y140" s="126">
        <v>0</v>
      </c>
      <c r="Z140" s="149">
        <v>0</v>
      </c>
      <c r="AB140" s="123" t="s">
        <v>191</v>
      </c>
      <c r="AC140">
        <f t="shared" si="6"/>
        <v>0</v>
      </c>
    </row>
    <row r="141" spans="1:29" x14ac:dyDescent="0.15">
      <c r="A141" s="148" t="s">
        <v>250</v>
      </c>
      <c r="B141" s="124" t="s">
        <v>177</v>
      </c>
      <c r="C141" s="124" t="s">
        <v>194</v>
      </c>
      <c r="D141" s="130">
        <v>2.6499999999999999E-2</v>
      </c>
      <c r="E141" s="140">
        <f t="shared" si="5"/>
        <v>0</v>
      </c>
      <c r="F141" s="138">
        <v>0</v>
      </c>
      <c r="G141" s="126">
        <v>0</v>
      </c>
      <c r="H141" s="126">
        <v>0</v>
      </c>
      <c r="I141" s="126">
        <v>0</v>
      </c>
      <c r="J141" s="126">
        <v>0</v>
      </c>
      <c r="K141" s="126">
        <v>0</v>
      </c>
      <c r="L141" s="126">
        <v>0</v>
      </c>
      <c r="M141" s="126">
        <v>0</v>
      </c>
      <c r="N141" s="126">
        <v>0</v>
      </c>
      <c r="O141" s="126">
        <v>0</v>
      </c>
      <c r="P141" s="126">
        <v>0</v>
      </c>
      <c r="Q141" s="126">
        <v>0</v>
      </c>
      <c r="R141" s="126">
        <v>0</v>
      </c>
      <c r="S141" s="126">
        <v>0</v>
      </c>
      <c r="T141" s="126">
        <v>0</v>
      </c>
      <c r="U141" s="126">
        <v>0</v>
      </c>
      <c r="V141" s="126">
        <v>0</v>
      </c>
      <c r="W141" s="126">
        <v>0</v>
      </c>
      <c r="X141" s="126">
        <v>0</v>
      </c>
      <c r="Y141" s="126">
        <v>0</v>
      </c>
      <c r="Z141" s="149">
        <v>0</v>
      </c>
      <c r="AB141" s="123" t="s">
        <v>191</v>
      </c>
      <c r="AC141">
        <f t="shared" si="6"/>
        <v>0</v>
      </c>
    </row>
    <row r="142" spans="1:29" x14ac:dyDescent="0.15">
      <c r="A142" s="148" t="s">
        <v>250</v>
      </c>
      <c r="B142" s="124" t="s">
        <v>177</v>
      </c>
      <c r="C142" s="124" t="s">
        <v>194</v>
      </c>
      <c r="D142" s="130">
        <v>2.1000000000000001E-2</v>
      </c>
      <c r="E142" s="140">
        <f t="shared" si="5"/>
        <v>1659982</v>
      </c>
      <c r="F142" s="138">
        <v>1659982</v>
      </c>
      <c r="G142" s="126">
        <v>0</v>
      </c>
      <c r="H142" s="126">
        <v>0</v>
      </c>
      <c r="I142" s="126">
        <v>0</v>
      </c>
      <c r="J142" s="126">
        <v>0</v>
      </c>
      <c r="K142" s="126">
        <v>0</v>
      </c>
      <c r="L142" s="126">
        <v>0</v>
      </c>
      <c r="M142" s="126">
        <v>0</v>
      </c>
      <c r="N142" s="126">
        <v>0</v>
      </c>
      <c r="O142" s="126">
        <v>0</v>
      </c>
      <c r="P142" s="126">
        <v>0</v>
      </c>
      <c r="Q142" s="126">
        <v>0</v>
      </c>
      <c r="R142" s="126">
        <v>0</v>
      </c>
      <c r="S142" s="126">
        <v>0</v>
      </c>
      <c r="T142" s="126">
        <v>0</v>
      </c>
      <c r="U142" s="126">
        <v>0</v>
      </c>
      <c r="V142" s="126">
        <v>0</v>
      </c>
      <c r="W142" s="126">
        <v>0</v>
      </c>
      <c r="X142" s="126">
        <v>0</v>
      </c>
      <c r="Y142" s="126">
        <v>0</v>
      </c>
      <c r="Z142" s="149">
        <v>0</v>
      </c>
      <c r="AB142" s="123" t="s">
        <v>191</v>
      </c>
      <c r="AC142">
        <f t="shared" si="6"/>
        <v>34859.622000000003</v>
      </c>
    </row>
    <row r="143" spans="1:29" x14ac:dyDescent="0.15">
      <c r="A143" s="148" t="s">
        <v>250</v>
      </c>
      <c r="B143" s="124" t="s">
        <v>177</v>
      </c>
      <c r="C143" s="124" t="s">
        <v>194</v>
      </c>
      <c r="D143" s="130">
        <v>1.8000000000000002E-2</v>
      </c>
      <c r="E143" s="140">
        <f t="shared" si="5"/>
        <v>9987346</v>
      </c>
      <c r="F143" s="138">
        <v>4948932</v>
      </c>
      <c r="G143" s="126">
        <v>5038414</v>
      </c>
      <c r="H143" s="126">
        <v>0</v>
      </c>
      <c r="I143" s="126">
        <v>0</v>
      </c>
      <c r="J143" s="126">
        <v>0</v>
      </c>
      <c r="K143" s="126">
        <v>0</v>
      </c>
      <c r="L143" s="126">
        <v>0</v>
      </c>
      <c r="M143" s="126">
        <v>0</v>
      </c>
      <c r="N143" s="126">
        <v>0</v>
      </c>
      <c r="O143" s="126">
        <v>0</v>
      </c>
      <c r="P143" s="126">
        <v>0</v>
      </c>
      <c r="Q143" s="126">
        <v>0</v>
      </c>
      <c r="R143" s="126">
        <v>0</v>
      </c>
      <c r="S143" s="126">
        <v>0</v>
      </c>
      <c r="T143" s="126">
        <v>0</v>
      </c>
      <c r="U143" s="126">
        <v>0</v>
      </c>
      <c r="V143" s="126">
        <v>0</v>
      </c>
      <c r="W143" s="126">
        <v>0</v>
      </c>
      <c r="X143" s="126">
        <v>0</v>
      </c>
      <c r="Y143" s="126">
        <v>0</v>
      </c>
      <c r="Z143" s="149">
        <v>0</v>
      </c>
      <c r="AB143" s="123" t="s">
        <v>191</v>
      </c>
      <c r="AC143">
        <f t="shared" si="6"/>
        <v>179772.22800000003</v>
      </c>
    </row>
    <row r="144" spans="1:29" x14ac:dyDescent="0.15">
      <c r="A144" s="148" t="s">
        <v>250</v>
      </c>
      <c r="B144" s="124" t="s">
        <v>177</v>
      </c>
      <c r="C144" s="124" t="s">
        <v>194</v>
      </c>
      <c r="D144" s="130">
        <v>0.02</v>
      </c>
      <c r="E144" s="140">
        <f t="shared" si="5"/>
        <v>4946899</v>
      </c>
      <c r="F144" s="138">
        <v>1616262</v>
      </c>
      <c r="G144" s="126">
        <v>1648749</v>
      </c>
      <c r="H144" s="126">
        <v>1681888</v>
      </c>
      <c r="I144" s="126">
        <v>0</v>
      </c>
      <c r="J144" s="126">
        <v>0</v>
      </c>
      <c r="K144" s="126">
        <v>0</v>
      </c>
      <c r="L144" s="126">
        <v>0</v>
      </c>
      <c r="M144" s="126">
        <v>0</v>
      </c>
      <c r="N144" s="126">
        <v>0</v>
      </c>
      <c r="O144" s="126">
        <v>0</v>
      </c>
      <c r="P144" s="126">
        <v>0</v>
      </c>
      <c r="Q144" s="126">
        <v>0</v>
      </c>
      <c r="R144" s="126">
        <v>0</v>
      </c>
      <c r="S144" s="126">
        <v>0</v>
      </c>
      <c r="T144" s="126">
        <v>0</v>
      </c>
      <c r="U144" s="126">
        <v>0</v>
      </c>
      <c r="V144" s="126">
        <v>0</v>
      </c>
      <c r="W144" s="126">
        <v>0</v>
      </c>
      <c r="X144" s="126">
        <v>0</v>
      </c>
      <c r="Y144" s="126">
        <v>0</v>
      </c>
      <c r="Z144" s="149">
        <v>0</v>
      </c>
      <c r="AB144" s="123" t="s">
        <v>191</v>
      </c>
      <c r="AC144">
        <f t="shared" si="6"/>
        <v>98937.98</v>
      </c>
    </row>
    <row r="145" spans="1:29" x14ac:dyDescent="0.15">
      <c r="A145" s="148" t="s">
        <v>250</v>
      </c>
      <c r="B145" s="124" t="s">
        <v>177</v>
      </c>
      <c r="C145" s="124" t="s">
        <v>194</v>
      </c>
      <c r="D145" s="130">
        <v>1.8000000000000002E-2</v>
      </c>
      <c r="E145" s="140">
        <f t="shared" si="5"/>
        <v>1620471</v>
      </c>
      <c r="F145" s="138">
        <v>452668</v>
      </c>
      <c r="G145" s="126">
        <v>460853</v>
      </c>
      <c r="H145" s="126">
        <v>469186</v>
      </c>
      <c r="I145" s="126">
        <v>237764</v>
      </c>
      <c r="J145" s="126">
        <v>0</v>
      </c>
      <c r="K145" s="126">
        <v>0</v>
      </c>
      <c r="L145" s="126">
        <v>0</v>
      </c>
      <c r="M145" s="126">
        <v>0</v>
      </c>
      <c r="N145" s="126">
        <v>0</v>
      </c>
      <c r="O145" s="126">
        <v>0</v>
      </c>
      <c r="P145" s="126">
        <v>0</v>
      </c>
      <c r="Q145" s="126">
        <v>0</v>
      </c>
      <c r="R145" s="126">
        <v>0</v>
      </c>
      <c r="S145" s="126">
        <v>0</v>
      </c>
      <c r="T145" s="126">
        <v>0</v>
      </c>
      <c r="U145" s="126">
        <v>0</v>
      </c>
      <c r="V145" s="126">
        <v>0</v>
      </c>
      <c r="W145" s="126">
        <v>0</v>
      </c>
      <c r="X145" s="126">
        <v>0</v>
      </c>
      <c r="Y145" s="126">
        <v>0</v>
      </c>
      <c r="Z145" s="149">
        <v>0</v>
      </c>
      <c r="AB145" s="123" t="s">
        <v>191</v>
      </c>
      <c r="AC145">
        <f t="shared" si="6"/>
        <v>29168.478000000003</v>
      </c>
    </row>
    <row r="146" spans="1:29" x14ac:dyDescent="0.15">
      <c r="A146" s="148" t="s">
        <v>250</v>
      </c>
      <c r="B146" s="124" t="s">
        <v>177</v>
      </c>
      <c r="C146" s="124" t="s">
        <v>194</v>
      </c>
      <c r="D146" s="130">
        <v>1.7000000000000001E-2</v>
      </c>
      <c r="E146" s="140">
        <f t="shared" si="5"/>
        <v>10105796</v>
      </c>
      <c r="F146" s="138">
        <v>2462664</v>
      </c>
      <c r="G146" s="126">
        <v>2504706</v>
      </c>
      <c r="H146" s="126">
        <v>2547467</v>
      </c>
      <c r="I146" s="126">
        <v>2590959</v>
      </c>
      <c r="J146" s="126">
        <v>0</v>
      </c>
      <c r="K146" s="126">
        <v>0</v>
      </c>
      <c r="L146" s="126">
        <v>0</v>
      </c>
      <c r="M146" s="126">
        <v>0</v>
      </c>
      <c r="N146" s="126">
        <v>0</v>
      </c>
      <c r="O146" s="126">
        <v>0</v>
      </c>
      <c r="P146" s="126">
        <v>0</v>
      </c>
      <c r="Q146" s="126">
        <v>0</v>
      </c>
      <c r="R146" s="126">
        <v>0</v>
      </c>
      <c r="S146" s="126">
        <v>0</v>
      </c>
      <c r="T146" s="126">
        <v>0</v>
      </c>
      <c r="U146" s="126">
        <v>0</v>
      </c>
      <c r="V146" s="126">
        <v>0</v>
      </c>
      <c r="W146" s="126">
        <v>0</v>
      </c>
      <c r="X146" s="126">
        <v>0</v>
      </c>
      <c r="Y146" s="126">
        <v>0</v>
      </c>
      <c r="Z146" s="149">
        <v>0</v>
      </c>
      <c r="AB146" s="123" t="s">
        <v>191</v>
      </c>
      <c r="AC146">
        <f t="shared" si="6"/>
        <v>171798.53200000001</v>
      </c>
    </row>
    <row r="147" spans="1:29" x14ac:dyDescent="0.15">
      <c r="A147" s="148" t="s">
        <v>250</v>
      </c>
      <c r="B147" s="124" t="s">
        <v>177</v>
      </c>
      <c r="C147" s="124" t="s">
        <v>194</v>
      </c>
      <c r="D147" s="130">
        <v>1.7000000000000001E-2</v>
      </c>
      <c r="E147" s="140">
        <f t="shared" si="5"/>
        <v>12656937</v>
      </c>
      <c r="F147" s="138">
        <v>2446417</v>
      </c>
      <c r="G147" s="126">
        <v>2488184</v>
      </c>
      <c r="H147" s="126">
        <v>2530662</v>
      </c>
      <c r="I147" s="126">
        <v>2573866</v>
      </c>
      <c r="J147" s="126">
        <v>2617808</v>
      </c>
      <c r="K147" s="126">
        <v>0</v>
      </c>
      <c r="L147" s="126">
        <v>0</v>
      </c>
      <c r="M147" s="126">
        <v>0</v>
      </c>
      <c r="N147" s="126">
        <v>0</v>
      </c>
      <c r="O147" s="126">
        <v>0</v>
      </c>
      <c r="P147" s="126">
        <v>0</v>
      </c>
      <c r="Q147" s="126">
        <v>0</v>
      </c>
      <c r="R147" s="126">
        <v>0</v>
      </c>
      <c r="S147" s="126">
        <v>0</v>
      </c>
      <c r="T147" s="126">
        <v>0</v>
      </c>
      <c r="U147" s="126">
        <v>0</v>
      </c>
      <c r="V147" s="126">
        <v>0</v>
      </c>
      <c r="W147" s="126">
        <v>0</v>
      </c>
      <c r="X147" s="126">
        <v>0</v>
      </c>
      <c r="Y147" s="126">
        <v>0</v>
      </c>
      <c r="Z147" s="149">
        <v>0</v>
      </c>
      <c r="AB147" s="123" t="s">
        <v>191</v>
      </c>
      <c r="AC147">
        <f t="shared" si="6"/>
        <v>215167.929</v>
      </c>
    </row>
    <row r="148" spans="1:29" x14ac:dyDescent="0.15">
      <c r="A148" s="148" t="s">
        <v>250</v>
      </c>
      <c r="B148" s="124" t="s">
        <v>177</v>
      </c>
      <c r="C148" s="124" t="s">
        <v>194</v>
      </c>
      <c r="D148" s="130">
        <v>8.5000000000000006E-3</v>
      </c>
      <c r="E148" s="140">
        <f t="shared" si="5"/>
        <v>2993079</v>
      </c>
      <c r="F148" s="138">
        <v>488329</v>
      </c>
      <c r="G148" s="126">
        <v>492488</v>
      </c>
      <c r="H148" s="126">
        <v>496683</v>
      </c>
      <c r="I148" s="126">
        <v>500914</v>
      </c>
      <c r="J148" s="126">
        <v>505181</v>
      </c>
      <c r="K148" s="126">
        <v>509484</v>
      </c>
      <c r="L148" s="126">
        <v>0</v>
      </c>
      <c r="M148" s="126">
        <v>0</v>
      </c>
      <c r="N148" s="126">
        <v>0</v>
      </c>
      <c r="O148" s="126">
        <v>0</v>
      </c>
      <c r="P148" s="126">
        <v>0</v>
      </c>
      <c r="Q148" s="126">
        <v>0</v>
      </c>
      <c r="R148" s="126">
        <v>0</v>
      </c>
      <c r="S148" s="126">
        <v>0</v>
      </c>
      <c r="T148" s="126">
        <v>0</v>
      </c>
      <c r="U148" s="126">
        <v>0</v>
      </c>
      <c r="V148" s="126">
        <v>0</v>
      </c>
      <c r="W148" s="126">
        <v>0</v>
      </c>
      <c r="X148" s="126">
        <v>0</v>
      </c>
      <c r="Y148" s="126">
        <v>0</v>
      </c>
      <c r="Z148" s="149">
        <v>0</v>
      </c>
      <c r="AB148" s="123" t="s">
        <v>191</v>
      </c>
      <c r="AC148">
        <f t="shared" si="6"/>
        <v>25441.1715</v>
      </c>
    </row>
    <row r="149" spans="1:29" x14ac:dyDescent="0.15">
      <c r="A149" s="148" t="s">
        <v>250</v>
      </c>
      <c r="B149" s="124" t="s">
        <v>177</v>
      </c>
      <c r="C149" s="124" t="s">
        <v>186</v>
      </c>
      <c r="D149" s="130">
        <v>1.3999999999999999E-2</v>
      </c>
      <c r="E149" s="140">
        <f t="shared" si="5"/>
        <v>10870957</v>
      </c>
      <c r="F149" s="138">
        <v>5397563</v>
      </c>
      <c r="G149" s="126">
        <v>5473394</v>
      </c>
      <c r="H149" s="126">
        <v>0</v>
      </c>
      <c r="I149" s="126">
        <v>0</v>
      </c>
      <c r="J149" s="126">
        <v>0</v>
      </c>
      <c r="K149" s="126">
        <v>0</v>
      </c>
      <c r="L149" s="126">
        <v>0</v>
      </c>
      <c r="M149" s="126">
        <v>0</v>
      </c>
      <c r="N149" s="126">
        <v>0</v>
      </c>
      <c r="O149" s="126">
        <v>0</v>
      </c>
      <c r="P149" s="126">
        <v>0</v>
      </c>
      <c r="Q149" s="126">
        <v>0</v>
      </c>
      <c r="R149" s="126">
        <v>0</v>
      </c>
      <c r="S149" s="126">
        <v>0</v>
      </c>
      <c r="T149" s="126">
        <v>0</v>
      </c>
      <c r="U149" s="126">
        <v>0</v>
      </c>
      <c r="V149" s="126">
        <v>0</v>
      </c>
      <c r="W149" s="126">
        <v>0</v>
      </c>
      <c r="X149" s="126">
        <v>0</v>
      </c>
      <c r="Y149" s="126">
        <v>0</v>
      </c>
      <c r="Z149" s="149">
        <v>0</v>
      </c>
      <c r="AB149" s="123" t="s">
        <v>191</v>
      </c>
      <c r="AC149">
        <f t="shared" si="6"/>
        <v>152193.39799999999</v>
      </c>
    </row>
    <row r="150" spans="1:29" x14ac:dyDescent="0.15">
      <c r="A150" s="148" t="s">
        <v>250</v>
      </c>
      <c r="B150" s="124" t="s">
        <v>177</v>
      </c>
      <c r="C150" s="124" t="s">
        <v>194</v>
      </c>
      <c r="D150" s="130">
        <v>1.7000000000000001E-2</v>
      </c>
      <c r="E150" s="140">
        <f t="shared" si="5"/>
        <v>5362234</v>
      </c>
      <c r="F150" s="138">
        <v>727685</v>
      </c>
      <c r="G150" s="126">
        <v>740108</v>
      </c>
      <c r="H150" s="126">
        <v>752744</v>
      </c>
      <c r="I150" s="126">
        <v>765594</v>
      </c>
      <c r="J150" s="126">
        <v>778665</v>
      </c>
      <c r="K150" s="126">
        <v>791959</v>
      </c>
      <c r="L150" s="126">
        <v>805479</v>
      </c>
      <c r="M150" s="126">
        <v>0</v>
      </c>
      <c r="N150" s="126">
        <v>0</v>
      </c>
      <c r="O150" s="126">
        <v>0</v>
      </c>
      <c r="P150" s="126">
        <v>0</v>
      </c>
      <c r="Q150" s="126">
        <v>0</v>
      </c>
      <c r="R150" s="126">
        <v>0</v>
      </c>
      <c r="S150" s="126">
        <v>0</v>
      </c>
      <c r="T150" s="126">
        <v>0</v>
      </c>
      <c r="U150" s="126">
        <v>0</v>
      </c>
      <c r="V150" s="126">
        <v>0</v>
      </c>
      <c r="W150" s="126">
        <v>0</v>
      </c>
      <c r="X150" s="126">
        <v>0</v>
      </c>
      <c r="Y150" s="126">
        <v>0</v>
      </c>
      <c r="Z150" s="149">
        <v>0</v>
      </c>
      <c r="AB150" s="123" t="s">
        <v>191</v>
      </c>
      <c r="AC150">
        <f t="shared" si="6"/>
        <v>91157.978000000003</v>
      </c>
    </row>
    <row r="151" spans="1:29" x14ac:dyDescent="0.15">
      <c r="A151" s="148" t="s">
        <v>250</v>
      </c>
      <c r="B151" s="124" t="s">
        <v>177</v>
      </c>
      <c r="C151" s="124" t="s">
        <v>186</v>
      </c>
      <c r="D151" s="130">
        <v>1.3000000000000001E-2</v>
      </c>
      <c r="E151" s="140">
        <f t="shared" si="5"/>
        <v>11000885</v>
      </c>
      <c r="F151" s="138">
        <v>4357636</v>
      </c>
      <c r="G151" s="126">
        <v>4414470</v>
      </c>
      <c r="H151" s="126">
        <v>2228779</v>
      </c>
      <c r="I151" s="126">
        <v>0</v>
      </c>
      <c r="J151" s="126">
        <v>0</v>
      </c>
      <c r="K151" s="126">
        <v>0</v>
      </c>
      <c r="L151" s="126">
        <v>0</v>
      </c>
      <c r="M151" s="126">
        <v>0</v>
      </c>
      <c r="N151" s="126">
        <v>0</v>
      </c>
      <c r="O151" s="126">
        <v>0</v>
      </c>
      <c r="P151" s="126">
        <v>0</v>
      </c>
      <c r="Q151" s="126">
        <v>0</v>
      </c>
      <c r="R151" s="126">
        <v>0</v>
      </c>
      <c r="S151" s="126">
        <v>0</v>
      </c>
      <c r="T151" s="126">
        <v>0</v>
      </c>
      <c r="U151" s="126">
        <v>0</v>
      </c>
      <c r="V151" s="126">
        <v>0</v>
      </c>
      <c r="W151" s="126">
        <v>0</v>
      </c>
      <c r="X151" s="126">
        <v>0</v>
      </c>
      <c r="Y151" s="126">
        <v>0</v>
      </c>
      <c r="Z151" s="149">
        <v>0</v>
      </c>
      <c r="AB151" s="123" t="s">
        <v>191</v>
      </c>
      <c r="AC151">
        <f t="shared" si="6"/>
        <v>143011.505</v>
      </c>
    </row>
    <row r="152" spans="1:29" x14ac:dyDescent="0.15">
      <c r="A152" s="148" t="s">
        <v>250</v>
      </c>
      <c r="B152" s="124" t="s">
        <v>177</v>
      </c>
      <c r="C152" s="124" t="s">
        <v>194</v>
      </c>
      <c r="D152" s="130">
        <v>1.7000000000000001E-2</v>
      </c>
      <c r="E152" s="140">
        <f t="shared" si="5"/>
        <v>6198275</v>
      </c>
      <c r="F152" s="138">
        <v>781681</v>
      </c>
      <c r="G152" s="126">
        <v>795026</v>
      </c>
      <c r="H152" s="126">
        <v>808600</v>
      </c>
      <c r="I152" s="126">
        <v>822404</v>
      </c>
      <c r="J152" s="126">
        <v>836444</v>
      </c>
      <c r="K152" s="126">
        <v>850724</v>
      </c>
      <c r="L152" s="126">
        <v>865248</v>
      </c>
      <c r="M152" s="126">
        <v>438148</v>
      </c>
      <c r="N152" s="126">
        <v>0</v>
      </c>
      <c r="O152" s="126">
        <v>0</v>
      </c>
      <c r="P152" s="126">
        <v>0</v>
      </c>
      <c r="Q152" s="126">
        <v>0</v>
      </c>
      <c r="R152" s="126">
        <v>0</v>
      </c>
      <c r="S152" s="126">
        <v>0</v>
      </c>
      <c r="T152" s="126">
        <v>0</v>
      </c>
      <c r="U152" s="126">
        <v>0</v>
      </c>
      <c r="V152" s="126">
        <v>0</v>
      </c>
      <c r="W152" s="126">
        <v>0</v>
      </c>
      <c r="X152" s="126">
        <v>0</v>
      </c>
      <c r="Y152" s="126">
        <v>0</v>
      </c>
      <c r="Z152" s="149">
        <v>0</v>
      </c>
      <c r="AB152" s="123" t="s">
        <v>191</v>
      </c>
      <c r="AC152">
        <f t="shared" si="6"/>
        <v>105370.675</v>
      </c>
    </row>
    <row r="153" spans="1:29" x14ac:dyDescent="0.15">
      <c r="A153" s="148" t="s">
        <v>251</v>
      </c>
      <c r="B153" s="124" t="s">
        <v>177</v>
      </c>
      <c r="C153" s="124" t="s">
        <v>192</v>
      </c>
      <c r="D153" s="130">
        <v>1.18E-2</v>
      </c>
      <c r="E153" s="140">
        <f t="shared" si="5"/>
        <v>0</v>
      </c>
      <c r="F153" s="138">
        <v>0</v>
      </c>
      <c r="G153" s="126">
        <v>0</v>
      </c>
      <c r="H153" s="126">
        <v>0</v>
      </c>
      <c r="I153" s="126">
        <v>0</v>
      </c>
      <c r="J153" s="126">
        <v>0</v>
      </c>
      <c r="K153" s="126">
        <v>0</v>
      </c>
      <c r="L153" s="126">
        <v>0</v>
      </c>
      <c r="M153" s="126">
        <v>0</v>
      </c>
      <c r="N153" s="126">
        <v>0</v>
      </c>
      <c r="O153" s="126">
        <v>0</v>
      </c>
      <c r="P153" s="126">
        <v>0</v>
      </c>
      <c r="Q153" s="126">
        <v>0</v>
      </c>
      <c r="R153" s="126">
        <v>0</v>
      </c>
      <c r="S153" s="126">
        <v>0</v>
      </c>
      <c r="T153" s="126">
        <v>0</v>
      </c>
      <c r="U153" s="126">
        <v>0</v>
      </c>
      <c r="V153" s="126">
        <v>0</v>
      </c>
      <c r="W153" s="126">
        <v>0</v>
      </c>
      <c r="X153" s="126">
        <v>0</v>
      </c>
      <c r="Y153" s="126">
        <v>0</v>
      </c>
      <c r="Z153" s="149">
        <v>0</v>
      </c>
      <c r="AB153" s="123" t="s">
        <v>191</v>
      </c>
      <c r="AC153">
        <f t="shared" si="6"/>
        <v>0</v>
      </c>
    </row>
    <row r="154" spans="1:29" x14ac:dyDescent="0.15">
      <c r="A154" s="148" t="s">
        <v>251</v>
      </c>
      <c r="B154" s="124" t="s">
        <v>177</v>
      </c>
      <c r="C154" s="124" t="s">
        <v>192</v>
      </c>
      <c r="D154" s="130">
        <v>1.1599999999999999E-2</v>
      </c>
      <c r="E154" s="140">
        <f t="shared" si="5"/>
        <v>0</v>
      </c>
      <c r="F154" s="138">
        <v>0</v>
      </c>
      <c r="G154" s="126">
        <v>0</v>
      </c>
      <c r="H154" s="126">
        <v>0</v>
      </c>
      <c r="I154" s="126">
        <v>0</v>
      </c>
      <c r="J154" s="126">
        <v>0</v>
      </c>
      <c r="K154" s="126">
        <v>0</v>
      </c>
      <c r="L154" s="126">
        <v>0</v>
      </c>
      <c r="M154" s="126">
        <v>0</v>
      </c>
      <c r="N154" s="126">
        <v>0</v>
      </c>
      <c r="O154" s="126">
        <v>0</v>
      </c>
      <c r="P154" s="126">
        <v>0</v>
      </c>
      <c r="Q154" s="126">
        <v>0</v>
      </c>
      <c r="R154" s="126">
        <v>0</v>
      </c>
      <c r="S154" s="126">
        <v>0</v>
      </c>
      <c r="T154" s="126">
        <v>0</v>
      </c>
      <c r="U154" s="126">
        <v>0</v>
      </c>
      <c r="V154" s="126">
        <v>0</v>
      </c>
      <c r="W154" s="126">
        <v>0</v>
      </c>
      <c r="X154" s="126">
        <v>0</v>
      </c>
      <c r="Y154" s="126">
        <v>0</v>
      </c>
      <c r="Z154" s="149">
        <v>0</v>
      </c>
      <c r="AB154" s="123" t="s">
        <v>191</v>
      </c>
      <c r="AC154">
        <f t="shared" si="6"/>
        <v>0</v>
      </c>
    </row>
    <row r="155" spans="1:29" x14ac:dyDescent="0.15">
      <c r="A155" s="148" t="s">
        <v>251</v>
      </c>
      <c r="B155" s="124" t="s">
        <v>177</v>
      </c>
      <c r="C155" s="124" t="s">
        <v>192</v>
      </c>
      <c r="D155" s="130">
        <v>1.1599999999999999E-2</v>
      </c>
      <c r="E155" s="140">
        <f t="shared" si="5"/>
        <v>0</v>
      </c>
      <c r="F155" s="138">
        <v>0</v>
      </c>
      <c r="G155" s="126">
        <v>0</v>
      </c>
      <c r="H155" s="126">
        <v>0</v>
      </c>
      <c r="I155" s="126">
        <v>0</v>
      </c>
      <c r="J155" s="126">
        <v>0</v>
      </c>
      <c r="K155" s="126">
        <v>0</v>
      </c>
      <c r="L155" s="126">
        <v>0</v>
      </c>
      <c r="M155" s="126">
        <v>0</v>
      </c>
      <c r="N155" s="126">
        <v>0</v>
      </c>
      <c r="O155" s="126">
        <v>0</v>
      </c>
      <c r="P155" s="126">
        <v>0</v>
      </c>
      <c r="Q155" s="126">
        <v>0</v>
      </c>
      <c r="R155" s="126">
        <v>0</v>
      </c>
      <c r="S155" s="126">
        <v>0</v>
      </c>
      <c r="T155" s="126">
        <v>0</v>
      </c>
      <c r="U155" s="126">
        <v>0</v>
      </c>
      <c r="V155" s="126">
        <v>0</v>
      </c>
      <c r="W155" s="126">
        <v>0</v>
      </c>
      <c r="X155" s="126">
        <v>0</v>
      </c>
      <c r="Y155" s="126">
        <v>0</v>
      </c>
      <c r="Z155" s="149">
        <v>0</v>
      </c>
      <c r="AB155" s="123" t="s">
        <v>191</v>
      </c>
      <c r="AC155">
        <f t="shared" si="6"/>
        <v>0</v>
      </c>
    </row>
    <row r="156" spans="1:29" x14ac:dyDescent="0.15">
      <c r="A156" s="148" t="s">
        <v>252</v>
      </c>
      <c r="B156" s="124" t="s">
        <v>177</v>
      </c>
      <c r="C156" s="124" t="s">
        <v>193</v>
      </c>
      <c r="D156" s="130">
        <v>0.01</v>
      </c>
      <c r="E156" s="140">
        <f t="shared" si="5"/>
        <v>0</v>
      </c>
      <c r="F156" s="138">
        <v>0</v>
      </c>
      <c r="G156" s="126">
        <v>0</v>
      </c>
      <c r="H156" s="126">
        <v>0</v>
      </c>
      <c r="I156" s="126">
        <v>0</v>
      </c>
      <c r="J156" s="126">
        <v>0</v>
      </c>
      <c r="K156" s="126">
        <v>0</v>
      </c>
      <c r="L156" s="126">
        <v>0</v>
      </c>
      <c r="M156" s="126">
        <v>0</v>
      </c>
      <c r="N156" s="126">
        <v>0</v>
      </c>
      <c r="O156" s="126">
        <v>0</v>
      </c>
      <c r="P156" s="126">
        <v>0</v>
      </c>
      <c r="Q156" s="126">
        <v>0</v>
      </c>
      <c r="R156" s="126">
        <v>0</v>
      </c>
      <c r="S156" s="126">
        <v>0</v>
      </c>
      <c r="T156" s="126">
        <v>0</v>
      </c>
      <c r="U156" s="126">
        <v>0</v>
      </c>
      <c r="V156" s="126">
        <v>0</v>
      </c>
      <c r="W156" s="126">
        <v>0</v>
      </c>
      <c r="X156" s="126">
        <v>0</v>
      </c>
      <c r="Y156" s="126">
        <v>0</v>
      </c>
      <c r="Z156" s="149">
        <v>0</v>
      </c>
      <c r="AB156" s="123" t="s">
        <v>191</v>
      </c>
      <c r="AC156">
        <f t="shared" si="6"/>
        <v>0</v>
      </c>
    </row>
    <row r="157" spans="1:29" x14ac:dyDescent="0.15">
      <c r="A157" s="148" t="s">
        <v>253</v>
      </c>
      <c r="B157" s="124" t="s">
        <v>177</v>
      </c>
      <c r="C157" s="124" t="s">
        <v>193</v>
      </c>
      <c r="D157" s="130">
        <v>8.3000000000000001E-3</v>
      </c>
      <c r="E157" s="140">
        <f t="shared" si="5"/>
        <v>5878000</v>
      </c>
      <c r="F157" s="138">
        <v>1958000</v>
      </c>
      <c r="G157" s="126">
        <v>1958000</v>
      </c>
      <c r="H157" s="126">
        <v>1962000</v>
      </c>
      <c r="I157" s="126">
        <v>0</v>
      </c>
      <c r="J157" s="126">
        <v>0</v>
      </c>
      <c r="K157" s="126">
        <v>0</v>
      </c>
      <c r="L157" s="126">
        <v>0</v>
      </c>
      <c r="M157" s="126">
        <v>0</v>
      </c>
      <c r="N157" s="126">
        <v>0</v>
      </c>
      <c r="O157" s="126">
        <v>0</v>
      </c>
      <c r="P157" s="126">
        <v>0</v>
      </c>
      <c r="Q157" s="126">
        <v>0</v>
      </c>
      <c r="R157" s="126">
        <v>0</v>
      </c>
      <c r="S157" s="126">
        <v>0</v>
      </c>
      <c r="T157" s="126">
        <v>0</v>
      </c>
      <c r="U157" s="126">
        <v>0</v>
      </c>
      <c r="V157" s="126">
        <v>0</v>
      </c>
      <c r="W157" s="126">
        <v>0</v>
      </c>
      <c r="X157" s="126">
        <v>0</v>
      </c>
      <c r="Y157" s="126">
        <v>0</v>
      </c>
      <c r="Z157" s="149">
        <v>0</v>
      </c>
      <c r="AB157" s="123" t="s">
        <v>191</v>
      </c>
      <c r="AC157">
        <f t="shared" si="6"/>
        <v>48787.4</v>
      </c>
    </row>
    <row r="158" spans="1:29" x14ac:dyDescent="0.15">
      <c r="A158" s="148" t="s">
        <v>253</v>
      </c>
      <c r="B158" s="124" t="s">
        <v>177</v>
      </c>
      <c r="C158" s="124" t="s">
        <v>192</v>
      </c>
      <c r="D158" s="130">
        <v>6.9999999999999993E-3</v>
      </c>
      <c r="E158" s="140">
        <f t="shared" si="5"/>
        <v>2272790</v>
      </c>
      <c r="F158" s="138">
        <v>2272790</v>
      </c>
      <c r="G158" s="126">
        <v>0</v>
      </c>
      <c r="H158" s="126">
        <v>0</v>
      </c>
      <c r="I158" s="126">
        <v>0</v>
      </c>
      <c r="J158" s="126">
        <v>0</v>
      </c>
      <c r="K158" s="126">
        <v>0</v>
      </c>
      <c r="L158" s="126">
        <v>0</v>
      </c>
      <c r="M158" s="126">
        <v>0</v>
      </c>
      <c r="N158" s="126">
        <v>0</v>
      </c>
      <c r="O158" s="126">
        <v>0</v>
      </c>
      <c r="P158" s="126">
        <v>0</v>
      </c>
      <c r="Q158" s="126">
        <v>0</v>
      </c>
      <c r="R158" s="126">
        <v>0</v>
      </c>
      <c r="S158" s="126">
        <v>0</v>
      </c>
      <c r="T158" s="126">
        <v>0</v>
      </c>
      <c r="U158" s="126">
        <v>0</v>
      </c>
      <c r="V158" s="126">
        <v>0</v>
      </c>
      <c r="W158" s="126">
        <v>0</v>
      </c>
      <c r="X158" s="126">
        <v>0</v>
      </c>
      <c r="Y158" s="126">
        <v>0</v>
      </c>
      <c r="Z158" s="149">
        <v>0</v>
      </c>
      <c r="AB158" s="123" t="s">
        <v>191</v>
      </c>
      <c r="AC158">
        <f t="shared" si="6"/>
        <v>15909.529999999999</v>
      </c>
    </row>
    <row r="159" spans="1:29" x14ac:dyDescent="0.15">
      <c r="A159" s="148" t="s">
        <v>254</v>
      </c>
      <c r="B159" s="124" t="s">
        <v>177</v>
      </c>
      <c r="C159" s="124" t="s">
        <v>193</v>
      </c>
      <c r="D159" s="130">
        <v>6.9999999999999993E-3</v>
      </c>
      <c r="E159" s="140">
        <f t="shared" si="5"/>
        <v>379672000</v>
      </c>
      <c r="F159" s="138">
        <v>94916000</v>
      </c>
      <c r="G159" s="126">
        <v>94916000</v>
      </c>
      <c r="H159" s="126">
        <v>94916000</v>
      </c>
      <c r="I159" s="126">
        <v>94924000</v>
      </c>
      <c r="J159" s="126">
        <v>0</v>
      </c>
      <c r="K159" s="126">
        <v>0</v>
      </c>
      <c r="L159" s="126">
        <v>0</v>
      </c>
      <c r="M159" s="126">
        <v>0</v>
      </c>
      <c r="N159" s="126">
        <v>0</v>
      </c>
      <c r="O159" s="126">
        <v>0</v>
      </c>
      <c r="P159" s="126">
        <v>0</v>
      </c>
      <c r="Q159" s="126">
        <v>0</v>
      </c>
      <c r="R159" s="126">
        <v>0</v>
      </c>
      <c r="S159" s="126">
        <v>0</v>
      </c>
      <c r="T159" s="126">
        <v>0</v>
      </c>
      <c r="U159" s="126">
        <v>0</v>
      </c>
      <c r="V159" s="126">
        <v>0</v>
      </c>
      <c r="W159" s="126">
        <v>0</v>
      </c>
      <c r="X159" s="126">
        <v>0</v>
      </c>
      <c r="Y159" s="126">
        <v>0</v>
      </c>
      <c r="Z159" s="149">
        <v>0</v>
      </c>
      <c r="AB159" s="123" t="s">
        <v>191</v>
      </c>
      <c r="AC159">
        <f t="shared" si="6"/>
        <v>2657703.9999999995</v>
      </c>
    </row>
    <row r="160" spans="1:29" x14ac:dyDescent="0.15">
      <c r="A160" s="148" t="s">
        <v>254</v>
      </c>
      <c r="B160" s="124" t="s">
        <v>177</v>
      </c>
      <c r="C160" s="124" t="s">
        <v>193</v>
      </c>
      <c r="D160" s="130">
        <v>6.9999999999999993E-3</v>
      </c>
      <c r="E160" s="140">
        <f t="shared" si="5"/>
        <v>29200000</v>
      </c>
      <c r="F160" s="138">
        <v>7300000</v>
      </c>
      <c r="G160" s="126">
        <v>7300000</v>
      </c>
      <c r="H160" s="126">
        <v>7300000</v>
      </c>
      <c r="I160" s="126">
        <v>7300000</v>
      </c>
      <c r="J160" s="126">
        <v>0</v>
      </c>
      <c r="K160" s="126">
        <v>0</v>
      </c>
      <c r="L160" s="126">
        <v>0</v>
      </c>
      <c r="M160" s="126">
        <v>0</v>
      </c>
      <c r="N160" s="126">
        <v>0</v>
      </c>
      <c r="O160" s="126">
        <v>0</v>
      </c>
      <c r="P160" s="126">
        <v>0</v>
      </c>
      <c r="Q160" s="126">
        <v>0</v>
      </c>
      <c r="R160" s="126">
        <v>0</v>
      </c>
      <c r="S160" s="126">
        <v>0</v>
      </c>
      <c r="T160" s="126">
        <v>0</v>
      </c>
      <c r="U160" s="126">
        <v>0</v>
      </c>
      <c r="V160" s="126">
        <v>0</v>
      </c>
      <c r="W160" s="126">
        <v>0</v>
      </c>
      <c r="X160" s="126">
        <v>0</v>
      </c>
      <c r="Y160" s="126">
        <v>0</v>
      </c>
      <c r="Z160" s="149">
        <v>0</v>
      </c>
      <c r="AB160" s="123" t="s">
        <v>191</v>
      </c>
      <c r="AC160">
        <f t="shared" si="6"/>
        <v>204399.99999999997</v>
      </c>
    </row>
    <row r="161" spans="1:29" x14ac:dyDescent="0.15">
      <c r="A161" s="148" t="s">
        <v>254</v>
      </c>
      <c r="B161" s="124" t="s">
        <v>177</v>
      </c>
      <c r="C161" s="124" t="s">
        <v>193</v>
      </c>
      <c r="D161" s="130">
        <v>6.9999999999999993E-3</v>
      </c>
      <c r="E161" s="140">
        <f t="shared" si="5"/>
        <v>7036000</v>
      </c>
      <c r="F161" s="138">
        <v>1758000</v>
      </c>
      <c r="G161" s="126">
        <v>1758000</v>
      </c>
      <c r="H161" s="126">
        <v>1758000</v>
      </c>
      <c r="I161" s="126">
        <v>1762000</v>
      </c>
      <c r="J161" s="126">
        <v>0</v>
      </c>
      <c r="K161" s="126">
        <v>0</v>
      </c>
      <c r="L161" s="126">
        <v>0</v>
      </c>
      <c r="M161" s="126">
        <v>0</v>
      </c>
      <c r="N161" s="126">
        <v>0</v>
      </c>
      <c r="O161" s="126">
        <v>0</v>
      </c>
      <c r="P161" s="126">
        <v>0</v>
      </c>
      <c r="Q161" s="126">
        <v>0</v>
      </c>
      <c r="R161" s="126">
        <v>0</v>
      </c>
      <c r="S161" s="126">
        <v>0</v>
      </c>
      <c r="T161" s="126">
        <v>0</v>
      </c>
      <c r="U161" s="126">
        <v>0</v>
      </c>
      <c r="V161" s="126">
        <v>0</v>
      </c>
      <c r="W161" s="126">
        <v>0</v>
      </c>
      <c r="X161" s="126">
        <v>0</v>
      </c>
      <c r="Y161" s="126">
        <v>0</v>
      </c>
      <c r="Z161" s="149">
        <v>0</v>
      </c>
      <c r="AB161" s="123" t="s">
        <v>191</v>
      </c>
      <c r="AC161">
        <f t="shared" si="6"/>
        <v>49251.999999999993</v>
      </c>
    </row>
    <row r="162" spans="1:29" x14ac:dyDescent="0.15">
      <c r="A162" s="148" t="s">
        <v>254</v>
      </c>
      <c r="B162" s="124" t="s">
        <v>177</v>
      </c>
      <c r="C162" s="124" t="s">
        <v>172</v>
      </c>
      <c r="D162" s="130">
        <v>1.3000000000000001E-2</v>
      </c>
      <c r="E162" s="140">
        <f t="shared" si="5"/>
        <v>133333344</v>
      </c>
      <c r="F162" s="138">
        <v>33333332</v>
      </c>
      <c r="G162" s="126">
        <v>33333332</v>
      </c>
      <c r="H162" s="126">
        <v>33333332</v>
      </c>
      <c r="I162" s="126">
        <v>33333348</v>
      </c>
      <c r="J162" s="126">
        <v>0</v>
      </c>
      <c r="K162" s="126">
        <v>0</v>
      </c>
      <c r="L162" s="126">
        <v>0</v>
      </c>
      <c r="M162" s="126">
        <v>0</v>
      </c>
      <c r="N162" s="126">
        <v>0</v>
      </c>
      <c r="O162" s="126">
        <v>0</v>
      </c>
      <c r="P162" s="126">
        <v>0</v>
      </c>
      <c r="Q162" s="126">
        <v>0</v>
      </c>
      <c r="R162" s="126">
        <v>0</v>
      </c>
      <c r="S162" s="126">
        <v>0</v>
      </c>
      <c r="T162" s="126">
        <v>0</v>
      </c>
      <c r="U162" s="126">
        <v>0</v>
      </c>
      <c r="V162" s="126">
        <v>0</v>
      </c>
      <c r="W162" s="126">
        <v>0</v>
      </c>
      <c r="X162" s="126">
        <v>0</v>
      </c>
      <c r="Y162" s="126">
        <v>0</v>
      </c>
      <c r="Z162" s="149">
        <v>0</v>
      </c>
      <c r="AB162" s="123" t="s">
        <v>191</v>
      </c>
      <c r="AC162">
        <f t="shared" si="6"/>
        <v>1733333.4720000001</v>
      </c>
    </row>
    <row r="163" spans="1:29" x14ac:dyDescent="0.15">
      <c r="A163" s="148" t="s">
        <v>254</v>
      </c>
      <c r="B163" s="124" t="s">
        <v>177</v>
      </c>
      <c r="C163" s="124" t="s">
        <v>193</v>
      </c>
      <c r="D163" s="130">
        <v>6.9999999999999993E-3</v>
      </c>
      <c r="E163" s="140">
        <f t="shared" si="5"/>
        <v>2676000</v>
      </c>
      <c r="F163" s="138">
        <v>532000</v>
      </c>
      <c r="G163" s="126">
        <v>532000</v>
      </c>
      <c r="H163" s="126">
        <v>532000</v>
      </c>
      <c r="I163" s="126">
        <v>532000</v>
      </c>
      <c r="J163" s="126">
        <v>548000</v>
      </c>
      <c r="K163" s="126">
        <v>0</v>
      </c>
      <c r="L163" s="126">
        <v>0</v>
      </c>
      <c r="M163" s="126">
        <v>0</v>
      </c>
      <c r="N163" s="126">
        <v>0</v>
      </c>
      <c r="O163" s="126">
        <v>0</v>
      </c>
      <c r="P163" s="126">
        <v>0</v>
      </c>
      <c r="Q163" s="126">
        <v>0</v>
      </c>
      <c r="R163" s="126">
        <v>0</v>
      </c>
      <c r="S163" s="126">
        <v>0</v>
      </c>
      <c r="T163" s="126">
        <v>0</v>
      </c>
      <c r="U163" s="126">
        <v>0</v>
      </c>
      <c r="V163" s="126">
        <v>0</v>
      </c>
      <c r="W163" s="126">
        <v>0</v>
      </c>
      <c r="X163" s="126">
        <v>0</v>
      </c>
      <c r="Y163" s="126">
        <v>0</v>
      </c>
      <c r="Z163" s="149">
        <v>0</v>
      </c>
      <c r="AB163" s="123" t="s">
        <v>191</v>
      </c>
      <c r="AC163">
        <f t="shared" si="6"/>
        <v>18731.999999999996</v>
      </c>
    </row>
    <row r="164" spans="1:29" x14ac:dyDescent="0.15">
      <c r="A164" s="148" t="s">
        <v>254</v>
      </c>
      <c r="B164" s="124" t="s">
        <v>177</v>
      </c>
      <c r="C164" s="124" t="s">
        <v>193</v>
      </c>
      <c r="D164" s="130">
        <v>6.9999999999999993E-3</v>
      </c>
      <c r="E164" s="140">
        <f t="shared" si="5"/>
        <v>35000000</v>
      </c>
      <c r="F164" s="138">
        <v>7000000</v>
      </c>
      <c r="G164" s="126">
        <v>7000000</v>
      </c>
      <c r="H164" s="126">
        <v>7000000</v>
      </c>
      <c r="I164" s="126">
        <v>7000000</v>
      </c>
      <c r="J164" s="126">
        <v>7000000</v>
      </c>
      <c r="K164" s="126">
        <v>0</v>
      </c>
      <c r="L164" s="126">
        <v>0</v>
      </c>
      <c r="M164" s="126">
        <v>0</v>
      </c>
      <c r="N164" s="126">
        <v>0</v>
      </c>
      <c r="O164" s="126">
        <v>0</v>
      </c>
      <c r="P164" s="126">
        <v>0</v>
      </c>
      <c r="Q164" s="126">
        <v>0</v>
      </c>
      <c r="R164" s="126">
        <v>0</v>
      </c>
      <c r="S164" s="126">
        <v>0</v>
      </c>
      <c r="T164" s="126">
        <v>0</v>
      </c>
      <c r="U164" s="126">
        <v>0</v>
      </c>
      <c r="V164" s="126">
        <v>0</v>
      </c>
      <c r="W164" s="126">
        <v>0</v>
      </c>
      <c r="X164" s="126">
        <v>0</v>
      </c>
      <c r="Y164" s="126">
        <v>0</v>
      </c>
      <c r="Z164" s="149">
        <v>0</v>
      </c>
      <c r="AB164" s="123" t="s">
        <v>191</v>
      </c>
      <c r="AC164">
        <f t="shared" si="6"/>
        <v>244999.99999999997</v>
      </c>
    </row>
    <row r="165" spans="1:29" x14ac:dyDescent="0.15">
      <c r="A165" s="148" t="s">
        <v>254</v>
      </c>
      <c r="B165" s="124" t="s">
        <v>177</v>
      </c>
      <c r="C165" s="124" t="s">
        <v>193</v>
      </c>
      <c r="D165" s="130">
        <v>6.9999999999999993E-3</v>
      </c>
      <c r="E165" s="140">
        <f t="shared" si="5"/>
        <v>7588000</v>
      </c>
      <c r="F165" s="138">
        <v>1516000</v>
      </c>
      <c r="G165" s="126">
        <v>1516000</v>
      </c>
      <c r="H165" s="126">
        <v>1516000</v>
      </c>
      <c r="I165" s="126">
        <v>1516000</v>
      </c>
      <c r="J165" s="126">
        <v>1524000</v>
      </c>
      <c r="K165" s="126">
        <v>0</v>
      </c>
      <c r="L165" s="126">
        <v>0</v>
      </c>
      <c r="M165" s="126">
        <v>0</v>
      </c>
      <c r="N165" s="126">
        <v>0</v>
      </c>
      <c r="O165" s="126">
        <v>0</v>
      </c>
      <c r="P165" s="126">
        <v>0</v>
      </c>
      <c r="Q165" s="126">
        <v>0</v>
      </c>
      <c r="R165" s="126">
        <v>0</v>
      </c>
      <c r="S165" s="126">
        <v>0</v>
      </c>
      <c r="T165" s="126">
        <v>0</v>
      </c>
      <c r="U165" s="126">
        <v>0</v>
      </c>
      <c r="V165" s="126">
        <v>0</v>
      </c>
      <c r="W165" s="126">
        <v>0</v>
      </c>
      <c r="X165" s="126">
        <v>0</v>
      </c>
      <c r="Y165" s="126">
        <v>0</v>
      </c>
      <c r="Z165" s="149">
        <v>0</v>
      </c>
      <c r="AB165" s="123" t="s">
        <v>191</v>
      </c>
      <c r="AC165">
        <f t="shared" si="6"/>
        <v>53115.999999999993</v>
      </c>
    </row>
    <row r="166" spans="1:29" x14ac:dyDescent="0.15">
      <c r="A166" s="148" t="s">
        <v>254</v>
      </c>
      <c r="B166" s="124" t="s">
        <v>177</v>
      </c>
      <c r="C166" s="124" t="s">
        <v>193</v>
      </c>
      <c r="D166" s="130">
        <v>1.78E-2</v>
      </c>
      <c r="E166" s="140">
        <f t="shared" si="5"/>
        <v>0</v>
      </c>
      <c r="F166" s="138">
        <v>0</v>
      </c>
      <c r="G166" s="126">
        <v>0</v>
      </c>
      <c r="H166" s="126">
        <v>0</v>
      </c>
      <c r="I166" s="126">
        <v>0</v>
      </c>
      <c r="J166" s="126">
        <v>0</v>
      </c>
      <c r="K166" s="126">
        <v>0</v>
      </c>
      <c r="L166" s="126">
        <v>0</v>
      </c>
      <c r="M166" s="126">
        <v>0</v>
      </c>
      <c r="N166" s="126">
        <v>0</v>
      </c>
      <c r="O166" s="126">
        <v>0</v>
      </c>
      <c r="P166" s="126">
        <v>0</v>
      </c>
      <c r="Q166" s="126">
        <v>0</v>
      </c>
      <c r="R166" s="126">
        <v>0</v>
      </c>
      <c r="S166" s="126">
        <v>0</v>
      </c>
      <c r="T166" s="126">
        <v>0</v>
      </c>
      <c r="U166" s="126">
        <v>0</v>
      </c>
      <c r="V166" s="126">
        <v>0</v>
      </c>
      <c r="W166" s="126">
        <v>0</v>
      </c>
      <c r="X166" s="126">
        <v>0</v>
      </c>
      <c r="Y166" s="126">
        <v>0</v>
      </c>
      <c r="Z166" s="149">
        <v>0</v>
      </c>
      <c r="AB166" s="123" t="s">
        <v>191</v>
      </c>
      <c r="AC166">
        <f t="shared" si="6"/>
        <v>0</v>
      </c>
    </row>
    <row r="167" spans="1:29" x14ac:dyDescent="0.15">
      <c r="A167" s="148" t="s">
        <v>254</v>
      </c>
      <c r="B167" s="124" t="s">
        <v>177</v>
      </c>
      <c r="C167" s="124" t="s">
        <v>193</v>
      </c>
      <c r="D167" s="130">
        <v>1.7500000000000002E-2</v>
      </c>
      <c r="E167" s="140">
        <f t="shared" si="5"/>
        <v>44100000</v>
      </c>
      <c r="F167" s="138">
        <v>7350000</v>
      </c>
      <c r="G167" s="126">
        <v>7350000</v>
      </c>
      <c r="H167" s="126">
        <v>7350000</v>
      </c>
      <c r="I167" s="126">
        <v>7350000</v>
      </c>
      <c r="J167" s="126">
        <v>7350000</v>
      </c>
      <c r="K167" s="126">
        <v>7350000</v>
      </c>
      <c r="L167" s="126">
        <v>0</v>
      </c>
      <c r="M167" s="126">
        <v>0</v>
      </c>
      <c r="N167" s="126">
        <v>0</v>
      </c>
      <c r="O167" s="126">
        <v>0</v>
      </c>
      <c r="P167" s="126">
        <v>0</v>
      </c>
      <c r="Q167" s="126">
        <v>0</v>
      </c>
      <c r="R167" s="126">
        <v>0</v>
      </c>
      <c r="S167" s="126">
        <v>0</v>
      </c>
      <c r="T167" s="126">
        <v>0</v>
      </c>
      <c r="U167" s="126">
        <v>0</v>
      </c>
      <c r="V167" s="126">
        <v>0</v>
      </c>
      <c r="W167" s="126">
        <v>0</v>
      </c>
      <c r="X167" s="126">
        <v>0</v>
      </c>
      <c r="Y167" s="126">
        <v>0</v>
      </c>
      <c r="Z167" s="149">
        <v>0</v>
      </c>
      <c r="AB167" s="123" t="s">
        <v>191</v>
      </c>
      <c r="AC167">
        <f t="shared" si="6"/>
        <v>771750.00000000012</v>
      </c>
    </row>
    <row r="168" spans="1:29" x14ac:dyDescent="0.15">
      <c r="A168" s="148" t="s">
        <v>254</v>
      </c>
      <c r="B168" s="124" t="s">
        <v>177</v>
      </c>
      <c r="C168" s="124" t="s">
        <v>193</v>
      </c>
      <c r="D168" s="130">
        <v>1.7500000000000002E-2</v>
      </c>
      <c r="E168" s="140">
        <f t="shared" si="5"/>
        <v>24000000</v>
      </c>
      <c r="F168" s="138">
        <v>4000000</v>
      </c>
      <c r="G168" s="126">
        <v>4000000</v>
      </c>
      <c r="H168" s="126">
        <v>4000000</v>
      </c>
      <c r="I168" s="126">
        <v>4000000</v>
      </c>
      <c r="J168" s="126">
        <v>4000000</v>
      </c>
      <c r="K168" s="126">
        <v>4000000</v>
      </c>
      <c r="L168" s="126">
        <v>0</v>
      </c>
      <c r="M168" s="126">
        <v>0</v>
      </c>
      <c r="N168" s="126">
        <v>0</v>
      </c>
      <c r="O168" s="126">
        <v>0</v>
      </c>
      <c r="P168" s="126">
        <v>0</v>
      </c>
      <c r="Q168" s="126">
        <v>0</v>
      </c>
      <c r="R168" s="126">
        <v>0</v>
      </c>
      <c r="S168" s="126">
        <v>0</v>
      </c>
      <c r="T168" s="126">
        <v>0</v>
      </c>
      <c r="U168" s="126">
        <v>0</v>
      </c>
      <c r="V168" s="126">
        <v>0</v>
      </c>
      <c r="W168" s="126">
        <v>0</v>
      </c>
      <c r="X168" s="126">
        <v>0</v>
      </c>
      <c r="Y168" s="126">
        <v>0</v>
      </c>
      <c r="Z168" s="149">
        <v>0</v>
      </c>
      <c r="AB168" s="123" t="s">
        <v>191</v>
      </c>
      <c r="AC168">
        <f t="shared" si="6"/>
        <v>420000.00000000006</v>
      </c>
    </row>
    <row r="169" spans="1:29" x14ac:dyDescent="0.15">
      <c r="A169" s="148" t="s">
        <v>254</v>
      </c>
      <c r="B169" s="124" t="s">
        <v>177</v>
      </c>
      <c r="C169" s="124" t="s">
        <v>192</v>
      </c>
      <c r="D169" s="130">
        <v>1.7399999999999999E-2</v>
      </c>
      <c r="E169" s="140">
        <f t="shared" si="5"/>
        <v>42860000</v>
      </c>
      <c r="F169" s="138">
        <v>42860000</v>
      </c>
      <c r="G169" s="126">
        <v>0</v>
      </c>
      <c r="H169" s="126">
        <v>0</v>
      </c>
      <c r="I169" s="126">
        <v>0</v>
      </c>
      <c r="J169" s="126">
        <v>0</v>
      </c>
      <c r="K169" s="126">
        <v>0</v>
      </c>
      <c r="L169" s="126">
        <v>0</v>
      </c>
      <c r="M169" s="126">
        <v>0</v>
      </c>
      <c r="N169" s="126">
        <v>0</v>
      </c>
      <c r="O169" s="126">
        <v>0</v>
      </c>
      <c r="P169" s="126">
        <v>0</v>
      </c>
      <c r="Q169" s="126">
        <v>0</v>
      </c>
      <c r="R169" s="126">
        <v>0</v>
      </c>
      <c r="S169" s="126">
        <v>0</v>
      </c>
      <c r="T169" s="126">
        <v>0</v>
      </c>
      <c r="U169" s="126">
        <v>0</v>
      </c>
      <c r="V169" s="126">
        <v>0</v>
      </c>
      <c r="W169" s="126">
        <v>0</v>
      </c>
      <c r="X169" s="126">
        <v>0</v>
      </c>
      <c r="Y169" s="126">
        <v>0</v>
      </c>
      <c r="Z169" s="149">
        <v>0</v>
      </c>
      <c r="AB169" s="123" t="s">
        <v>191</v>
      </c>
      <c r="AC169">
        <f t="shared" si="6"/>
        <v>745764</v>
      </c>
    </row>
    <row r="170" spans="1:29" x14ac:dyDescent="0.15">
      <c r="A170" s="148" t="s">
        <v>254</v>
      </c>
      <c r="B170" s="124" t="s">
        <v>177</v>
      </c>
      <c r="C170" s="124" t="s">
        <v>192</v>
      </c>
      <c r="D170" s="130">
        <v>1.7399999999999999E-2</v>
      </c>
      <c r="E170" s="140">
        <f t="shared" si="5"/>
        <v>880000</v>
      </c>
      <c r="F170" s="138">
        <v>880000</v>
      </c>
      <c r="G170" s="126">
        <v>0</v>
      </c>
      <c r="H170" s="126">
        <v>0</v>
      </c>
      <c r="I170" s="126">
        <v>0</v>
      </c>
      <c r="J170" s="126">
        <v>0</v>
      </c>
      <c r="K170" s="126">
        <v>0</v>
      </c>
      <c r="L170" s="126">
        <v>0</v>
      </c>
      <c r="M170" s="126">
        <v>0</v>
      </c>
      <c r="N170" s="126">
        <v>0</v>
      </c>
      <c r="O170" s="126">
        <v>0</v>
      </c>
      <c r="P170" s="126">
        <v>0</v>
      </c>
      <c r="Q170" s="126">
        <v>0</v>
      </c>
      <c r="R170" s="126">
        <v>0</v>
      </c>
      <c r="S170" s="126">
        <v>0</v>
      </c>
      <c r="T170" s="126">
        <v>0</v>
      </c>
      <c r="U170" s="126">
        <v>0</v>
      </c>
      <c r="V170" s="126">
        <v>0</v>
      </c>
      <c r="W170" s="126">
        <v>0</v>
      </c>
      <c r="X170" s="126">
        <v>0</v>
      </c>
      <c r="Y170" s="126">
        <v>0</v>
      </c>
      <c r="Z170" s="149">
        <v>0</v>
      </c>
      <c r="AB170" s="123" t="s">
        <v>191</v>
      </c>
      <c r="AC170">
        <f t="shared" si="6"/>
        <v>15311.999999999998</v>
      </c>
    </row>
    <row r="171" spans="1:29" x14ac:dyDescent="0.15">
      <c r="A171" s="148" t="s">
        <v>254</v>
      </c>
      <c r="B171" s="124" t="s">
        <v>177</v>
      </c>
      <c r="C171" s="124" t="s">
        <v>192</v>
      </c>
      <c r="D171" s="130">
        <v>1.7399999999999999E-2</v>
      </c>
      <c r="E171" s="140">
        <f t="shared" si="5"/>
        <v>400000</v>
      </c>
      <c r="F171" s="138">
        <v>400000</v>
      </c>
      <c r="G171" s="126">
        <v>0</v>
      </c>
      <c r="H171" s="126">
        <v>0</v>
      </c>
      <c r="I171" s="126">
        <v>0</v>
      </c>
      <c r="J171" s="126">
        <v>0</v>
      </c>
      <c r="K171" s="126">
        <v>0</v>
      </c>
      <c r="L171" s="126">
        <v>0</v>
      </c>
      <c r="M171" s="126">
        <v>0</v>
      </c>
      <c r="N171" s="126">
        <v>0</v>
      </c>
      <c r="O171" s="126">
        <v>0</v>
      </c>
      <c r="P171" s="126">
        <v>0</v>
      </c>
      <c r="Q171" s="126">
        <v>0</v>
      </c>
      <c r="R171" s="126">
        <v>0</v>
      </c>
      <c r="S171" s="126">
        <v>0</v>
      </c>
      <c r="T171" s="126">
        <v>0</v>
      </c>
      <c r="U171" s="126">
        <v>0</v>
      </c>
      <c r="V171" s="126">
        <v>0</v>
      </c>
      <c r="W171" s="126">
        <v>0</v>
      </c>
      <c r="X171" s="126">
        <v>0</v>
      </c>
      <c r="Y171" s="126">
        <v>0</v>
      </c>
      <c r="Z171" s="149">
        <v>0</v>
      </c>
      <c r="AB171" s="123" t="s">
        <v>191</v>
      </c>
      <c r="AC171">
        <f t="shared" si="6"/>
        <v>6959.9999999999991</v>
      </c>
    </row>
    <row r="172" spans="1:29" x14ac:dyDescent="0.15">
      <c r="A172" s="148" t="s">
        <v>254</v>
      </c>
      <c r="B172" s="124" t="s">
        <v>177</v>
      </c>
      <c r="C172" s="124" t="s">
        <v>193</v>
      </c>
      <c r="D172" s="130">
        <v>1.4499999999999999E-2</v>
      </c>
      <c r="E172" s="140">
        <f t="shared" si="5"/>
        <v>5356000</v>
      </c>
      <c r="F172" s="138">
        <v>2674000</v>
      </c>
      <c r="G172" s="126">
        <v>2682000</v>
      </c>
      <c r="H172" s="126">
        <v>0</v>
      </c>
      <c r="I172" s="126">
        <v>0</v>
      </c>
      <c r="J172" s="126">
        <v>0</v>
      </c>
      <c r="K172" s="126">
        <v>0</v>
      </c>
      <c r="L172" s="126">
        <v>0</v>
      </c>
      <c r="M172" s="126">
        <v>0</v>
      </c>
      <c r="N172" s="126">
        <v>0</v>
      </c>
      <c r="O172" s="126">
        <v>0</v>
      </c>
      <c r="P172" s="126">
        <v>0</v>
      </c>
      <c r="Q172" s="126">
        <v>0</v>
      </c>
      <c r="R172" s="126">
        <v>0</v>
      </c>
      <c r="S172" s="126">
        <v>0</v>
      </c>
      <c r="T172" s="126">
        <v>0</v>
      </c>
      <c r="U172" s="126">
        <v>0</v>
      </c>
      <c r="V172" s="126">
        <v>0</v>
      </c>
      <c r="W172" s="126">
        <v>0</v>
      </c>
      <c r="X172" s="126">
        <v>0</v>
      </c>
      <c r="Y172" s="126">
        <v>0</v>
      </c>
      <c r="Z172" s="149">
        <v>0</v>
      </c>
      <c r="AB172" s="123" t="s">
        <v>191</v>
      </c>
      <c r="AC172">
        <f t="shared" si="6"/>
        <v>77662</v>
      </c>
    </row>
    <row r="173" spans="1:29" x14ac:dyDescent="0.15">
      <c r="A173" s="148" t="s">
        <v>254</v>
      </c>
      <c r="B173" s="124" t="s">
        <v>177</v>
      </c>
      <c r="C173" s="124" t="s">
        <v>193</v>
      </c>
      <c r="D173" s="130">
        <v>1.6200000000000003E-2</v>
      </c>
      <c r="E173" s="140">
        <f t="shared" si="5"/>
        <v>25850000</v>
      </c>
      <c r="F173" s="138">
        <v>3690000</v>
      </c>
      <c r="G173" s="126">
        <v>3690000</v>
      </c>
      <c r="H173" s="126">
        <v>3690000</v>
      </c>
      <c r="I173" s="126">
        <v>3690000</v>
      </c>
      <c r="J173" s="126">
        <v>3690000</v>
      </c>
      <c r="K173" s="126">
        <v>3690000</v>
      </c>
      <c r="L173" s="126">
        <v>3710000</v>
      </c>
      <c r="M173" s="126">
        <v>0</v>
      </c>
      <c r="N173" s="126">
        <v>0</v>
      </c>
      <c r="O173" s="126">
        <v>0</v>
      </c>
      <c r="P173" s="126">
        <v>0</v>
      </c>
      <c r="Q173" s="126">
        <v>0</v>
      </c>
      <c r="R173" s="126">
        <v>0</v>
      </c>
      <c r="S173" s="126">
        <v>0</v>
      </c>
      <c r="T173" s="126">
        <v>0</v>
      </c>
      <c r="U173" s="126">
        <v>0</v>
      </c>
      <c r="V173" s="126">
        <v>0</v>
      </c>
      <c r="W173" s="126">
        <v>0</v>
      </c>
      <c r="X173" s="126">
        <v>0</v>
      </c>
      <c r="Y173" s="126">
        <v>0</v>
      </c>
      <c r="Z173" s="149">
        <v>0</v>
      </c>
      <c r="AB173" s="123" t="s">
        <v>191</v>
      </c>
      <c r="AC173">
        <f t="shared" si="6"/>
        <v>418770.00000000006</v>
      </c>
    </row>
    <row r="174" spans="1:29" x14ac:dyDescent="0.15">
      <c r="A174" s="148" t="s">
        <v>254</v>
      </c>
      <c r="B174" s="124" t="s">
        <v>177</v>
      </c>
      <c r="C174" s="124" t="s">
        <v>193</v>
      </c>
      <c r="D174" s="130">
        <v>1.6200000000000003E-2</v>
      </c>
      <c r="E174" s="140">
        <f t="shared" si="5"/>
        <v>18960000</v>
      </c>
      <c r="F174" s="138">
        <v>2708000</v>
      </c>
      <c r="G174" s="126">
        <v>2708000</v>
      </c>
      <c r="H174" s="126">
        <v>2708000</v>
      </c>
      <c r="I174" s="126">
        <v>2708000</v>
      </c>
      <c r="J174" s="126">
        <v>2708000</v>
      </c>
      <c r="K174" s="126">
        <v>2708000</v>
      </c>
      <c r="L174" s="126">
        <v>2712000</v>
      </c>
      <c r="M174" s="126">
        <v>0</v>
      </c>
      <c r="N174" s="126">
        <v>0</v>
      </c>
      <c r="O174" s="126">
        <v>0</v>
      </c>
      <c r="P174" s="126">
        <v>0</v>
      </c>
      <c r="Q174" s="126">
        <v>0</v>
      </c>
      <c r="R174" s="126">
        <v>0</v>
      </c>
      <c r="S174" s="126">
        <v>0</v>
      </c>
      <c r="T174" s="126">
        <v>0</v>
      </c>
      <c r="U174" s="126">
        <v>0</v>
      </c>
      <c r="V174" s="126">
        <v>0</v>
      </c>
      <c r="W174" s="126">
        <v>0</v>
      </c>
      <c r="X174" s="126">
        <v>0</v>
      </c>
      <c r="Y174" s="126">
        <v>0</v>
      </c>
      <c r="Z174" s="149">
        <v>0</v>
      </c>
      <c r="AB174" s="123" t="s">
        <v>191</v>
      </c>
      <c r="AC174">
        <f t="shared" si="6"/>
        <v>307152.00000000006</v>
      </c>
    </row>
    <row r="175" spans="1:29" x14ac:dyDescent="0.15">
      <c r="A175" s="148" t="s">
        <v>254</v>
      </c>
      <c r="B175" s="124" t="s">
        <v>177</v>
      </c>
      <c r="C175" s="124" t="s">
        <v>192</v>
      </c>
      <c r="D175" s="130">
        <v>1.6E-2</v>
      </c>
      <c r="E175" s="140">
        <f t="shared" si="5"/>
        <v>247140000</v>
      </c>
      <c r="F175" s="138">
        <v>123560000</v>
      </c>
      <c r="G175" s="126">
        <v>123580000</v>
      </c>
      <c r="H175" s="126">
        <v>0</v>
      </c>
      <c r="I175" s="126">
        <v>0</v>
      </c>
      <c r="J175" s="126">
        <v>0</v>
      </c>
      <c r="K175" s="126">
        <v>0</v>
      </c>
      <c r="L175" s="126">
        <v>0</v>
      </c>
      <c r="M175" s="126">
        <v>0</v>
      </c>
      <c r="N175" s="126">
        <v>0</v>
      </c>
      <c r="O175" s="126">
        <v>0</v>
      </c>
      <c r="P175" s="126">
        <v>0</v>
      </c>
      <c r="Q175" s="126">
        <v>0</v>
      </c>
      <c r="R175" s="126">
        <v>0</v>
      </c>
      <c r="S175" s="126">
        <v>0</v>
      </c>
      <c r="T175" s="126">
        <v>0</v>
      </c>
      <c r="U175" s="126">
        <v>0</v>
      </c>
      <c r="V175" s="126">
        <v>0</v>
      </c>
      <c r="W175" s="126">
        <v>0</v>
      </c>
      <c r="X175" s="126">
        <v>0</v>
      </c>
      <c r="Y175" s="126">
        <v>0</v>
      </c>
      <c r="Z175" s="149">
        <v>0</v>
      </c>
      <c r="AB175" s="123" t="s">
        <v>191</v>
      </c>
      <c r="AC175">
        <f t="shared" si="6"/>
        <v>3954240</v>
      </c>
    </row>
    <row r="176" spans="1:29" x14ac:dyDescent="0.15">
      <c r="A176" s="148" t="s">
        <v>254</v>
      </c>
      <c r="B176" s="124" t="s">
        <v>177</v>
      </c>
      <c r="C176" s="124" t="s">
        <v>193</v>
      </c>
      <c r="D176" s="130">
        <v>1.6200000000000003E-2</v>
      </c>
      <c r="E176" s="140">
        <f t="shared" si="5"/>
        <v>110550000</v>
      </c>
      <c r="F176" s="138">
        <v>15790000</v>
      </c>
      <c r="G176" s="126">
        <v>15790000</v>
      </c>
      <c r="H176" s="126">
        <v>15790000</v>
      </c>
      <c r="I176" s="126">
        <v>15790000</v>
      </c>
      <c r="J176" s="126">
        <v>15790000</v>
      </c>
      <c r="K176" s="126">
        <v>15790000</v>
      </c>
      <c r="L176" s="126">
        <v>15810000</v>
      </c>
      <c r="M176" s="126">
        <v>0</v>
      </c>
      <c r="N176" s="126">
        <v>0</v>
      </c>
      <c r="O176" s="126">
        <v>0</v>
      </c>
      <c r="P176" s="126">
        <v>0</v>
      </c>
      <c r="Q176" s="126">
        <v>0</v>
      </c>
      <c r="R176" s="126">
        <v>0</v>
      </c>
      <c r="S176" s="126">
        <v>0</v>
      </c>
      <c r="T176" s="126">
        <v>0</v>
      </c>
      <c r="U176" s="126">
        <v>0</v>
      </c>
      <c r="V176" s="126">
        <v>0</v>
      </c>
      <c r="W176" s="126">
        <v>0</v>
      </c>
      <c r="X176" s="126">
        <v>0</v>
      </c>
      <c r="Y176" s="126">
        <v>0</v>
      </c>
      <c r="Z176" s="149">
        <v>0</v>
      </c>
      <c r="AB176" s="123" t="s">
        <v>191</v>
      </c>
      <c r="AC176">
        <f t="shared" si="6"/>
        <v>1790910.0000000002</v>
      </c>
    </row>
    <row r="177" spans="1:29" x14ac:dyDescent="0.15">
      <c r="A177" s="148" t="s">
        <v>254</v>
      </c>
      <c r="B177" s="124" t="s">
        <v>177</v>
      </c>
      <c r="C177" s="124" t="s">
        <v>192</v>
      </c>
      <c r="D177" s="130">
        <v>1.43E-2</v>
      </c>
      <c r="E177" s="140">
        <f t="shared" si="5"/>
        <v>33128000</v>
      </c>
      <c r="F177" s="138">
        <v>4416000</v>
      </c>
      <c r="G177" s="126">
        <v>4416000</v>
      </c>
      <c r="H177" s="126">
        <v>4416000</v>
      </c>
      <c r="I177" s="126">
        <v>4416000</v>
      </c>
      <c r="J177" s="126">
        <v>4416000</v>
      </c>
      <c r="K177" s="126">
        <v>4416000</v>
      </c>
      <c r="L177" s="126">
        <v>4416000</v>
      </c>
      <c r="M177" s="126">
        <v>2216000</v>
      </c>
      <c r="N177" s="126">
        <v>0</v>
      </c>
      <c r="O177" s="126">
        <v>0</v>
      </c>
      <c r="P177" s="126">
        <v>0</v>
      </c>
      <c r="Q177" s="126">
        <v>0</v>
      </c>
      <c r="R177" s="126">
        <v>0</v>
      </c>
      <c r="S177" s="126">
        <v>0</v>
      </c>
      <c r="T177" s="126">
        <v>0</v>
      </c>
      <c r="U177" s="126">
        <v>0</v>
      </c>
      <c r="V177" s="126">
        <v>0</v>
      </c>
      <c r="W177" s="126">
        <v>0</v>
      </c>
      <c r="X177" s="126">
        <v>0</v>
      </c>
      <c r="Y177" s="126">
        <v>0</v>
      </c>
      <c r="Z177" s="149">
        <v>0</v>
      </c>
      <c r="AB177" s="123" t="s">
        <v>191</v>
      </c>
      <c r="AC177">
        <f t="shared" si="6"/>
        <v>473730.4</v>
      </c>
    </row>
    <row r="178" spans="1:29" x14ac:dyDescent="0.15">
      <c r="A178" s="148" t="s">
        <v>254</v>
      </c>
      <c r="B178" s="124" t="s">
        <v>177</v>
      </c>
      <c r="C178" s="124" t="s">
        <v>193</v>
      </c>
      <c r="D178" s="130">
        <v>1.3500000000000002E-2</v>
      </c>
      <c r="E178" s="140">
        <f t="shared" si="5"/>
        <v>32000000</v>
      </c>
      <c r="F178" s="138">
        <v>4000000</v>
      </c>
      <c r="G178" s="126">
        <v>4000000</v>
      </c>
      <c r="H178" s="126">
        <v>4000000</v>
      </c>
      <c r="I178" s="126">
        <v>4000000</v>
      </c>
      <c r="J178" s="126">
        <v>4000000</v>
      </c>
      <c r="K178" s="126">
        <v>4000000</v>
      </c>
      <c r="L178" s="126">
        <v>4000000</v>
      </c>
      <c r="M178" s="126">
        <v>4000000</v>
      </c>
      <c r="N178" s="126">
        <v>0</v>
      </c>
      <c r="O178" s="126">
        <v>0</v>
      </c>
      <c r="P178" s="126">
        <v>0</v>
      </c>
      <c r="Q178" s="126">
        <v>0</v>
      </c>
      <c r="R178" s="126">
        <v>0</v>
      </c>
      <c r="S178" s="126">
        <v>0</v>
      </c>
      <c r="T178" s="126">
        <v>0</v>
      </c>
      <c r="U178" s="126">
        <v>0</v>
      </c>
      <c r="V178" s="126">
        <v>0</v>
      </c>
      <c r="W178" s="126">
        <v>0</v>
      </c>
      <c r="X178" s="126">
        <v>0</v>
      </c>
      <c r="Y178" s="126">
        <v>0</v>
      </c>
      <c r="Z178" s="149">
        <v>0</v>
      </c>
      <c r="AB178" s="123" t="s">
        <v>191</v>
      </c>
      <c r="AC178">
        <f t="shared" si="6"/>
        <v>432000.00000000006</v>
      </c>
    </row>
    <row r="179" spans="1:29" x14ac:dyDescent="0.15">
      <c r="A179" s="148" t="s">
        <v>254</v>
      </c>
      <c r="B179" s="124" t="s">
        <v>177</v>
      </c>
      <c r="C179" s="124" t="s">
        <v>194</v>
      </c>
      <c r="D179" s="130">
        <v>9.0000000000000011E-3</v>
      </c>
      <c r="E179" s="140">
        <f t="shared" si="5"/>
        <v>100998865</v>
      </c>
      <c r="F179" s="138">
        <v>33364428</v>
      </c>
      <c r="G179" s="126">
        <v>33665383</v>
      </c>
      <c r="H179" s="126">
        <v>33969054</v>
      </c>
      <c r="I179" s="126">
        <v>0</v>
      </c>
      <c r="J179" s="126">
        <v>0</v>
      </c>
      <c r="K179" s="126">
        <v>0</v>
      </c>
      <c r="L179" s="126">
        <v>0</v>
      </c>
      <c r="M179" s="126">
        <v>0</v>
      </c>
      <c r="N179" s="126">
        <v>0</v>
      </c>
      <c r="O179" s="126">
        <v>0</v>
      </c>
      <c r="P179" s="126">
        <v>0</v>
      </c>
      <c r="Q179" s="126">
        <v>0</v>
      </c>
      <c r="R179" s="126">
        <v>0</v>
      </c>
      <c r="S179" s="126">
        <v>0</v>
      </c>
      <c r="T179" s="126">
        <v>0</v>
      </c>
      <c r="U179" s="126">
        <v>0</v>
      </c>
      <c r="V179" s="126">
        <v>0</v>
      </c>
      <c r="W179" s="126">
        <v>0</v>
      </c>
      <c r="X179" s="126">
        <v>0</v>
      </c>
      <c r="Y179" s="126">
        <v>0</v>
      </c>
      <c r="Z179" s="149">
        <v>0</v>
      </c>
      <c r="AB179" s="123" t="s">
        <v>191</v>
      </c>
      <c r="AC179">
        <f t="shared" si="6"/>
        <v>908989.78500000015</v>
      </c>
    </row>
    <row r="180" spans="1:29" x14ac:dyDescent="0.15">
      <c r="A180" s="148" t="s">
        <v>254</v>
      </c>
      <c r="B180" s="124" t="s">
        <v>177</v>
      </c>
      <c r="C180" s="124" t="s">
        <v>194</v>
      </c>
      <c r="D180" s="130">
        <v>1.3000000000000001E-2</v>
      </c>
      <c r="E180" s="140">
        <f t="shared" si="5"/>
        <v>16684404</v>
      </c>
      <c r="F180" s="138">
        <v>1992199</v>
      </c>
      <c r="G180" s="126">
        <v>2018183</v>
      </c>
      <c r="H180" s="126">
        <v>2044505</v>
      </c>
      <c r="I180" s="126">
        <v>2071168</v>
      </c>
      <c r="J180" s="126">
        <v>2098181</v>
      </c>
      <c r="K180" s="126">
        <v>2125547</v>
      </c>
      <c r="L180" s="126">
        <v>2153269</v>
      </c>
      <c r="M180" s="126">
        <v>2181352</v>
      </c>
      <c r="N180" s="126">
        <v>0</v>
      </c>
      <c r="O180" s="126">
        <v>0</v>
      </c>
      <c r="P180" s="126">
        <v>0</v>
      </c>
      <c r="Q180" s="126">
        <v>0</v>
      </c>
      <c r="R180" s="126">
        <v>0</v>
      </c>
      <c r="S180" s="126">
        <v>0</v>
      </c>
      <c r="T180" s="126">
        <v>0</v>
      </c>
      <c r="U180" s="126">
        <v>0</v>
      </c>
      <c r="V180" s="126">
        <v>0</v>
      </c>
      <c r="W180" s="126">
        <v>0</v>
      </c>
      <c r="X180" s="126">
        <v>0</v>
      </c>
      <c r="Y180" s="126">
        <v>0</v>
      </c>
      <c r="Z180" s="149">
        <v>0</v>
      </c>
      <c r="AB180" s="123" t="s">
        <v>191</v>
      </c>
      <c r="AC180">
        <f t="shared" si="6"/>
        <v>216897.25200000001</v>
      </c>
    </row>
    <row r="181" spans="1:29" x14ac:dyDescent="0.15">
      <c r="A181" s="148" t="s">
        <v>254</v>
      </c>
      <c r="B181" s="124" t="s">
        <v>177</v>
      </c>
      <c r="C181" s="124" t="s">
        <v>194</v>
      </c>
      <c r="D181" s="130">
        <v>1.3000000000000001E-2</v>
      </c>
      <c r="E181" s="140">
        <f t="shared" si="5"/>
        <v>12718439</v>
      </c>
      <c r="F181" s="138">
        <v>1518644</v>
      </c>
      <c r="G181" s="126">
        <v>1538450</v>
      </c>
      <c r="H181" s="126">
        <v>1558515</v>
      </c>
      <c r="I181" s="126">
        <v>1578842</v>
      </c>
      <c r="J181" s="126">
        <v>1599434</v>
      </c>
      <c r="K181" s="126">
        <v>1620294</v>
      </c>
      <c r="L181" s="126">
        <v>1641426</v>
      </c>
      <c r="M181" s="126">
        <v>1662834</v>
      </c>
      <c r="N181" s="126">
        <v>0</v>
      </c>
      <c r="O181" s="126">
        <v>0</v>
      </c>
      <c r="P181" s="126">
        <v>0</v>
      </c>
      <c r="Q181" s="126">
        <v>0</v>
      </c>
      <c r="R181" s="126">
        <v>0</v>
      </c>
      <c r="S181" s="126">
        <v>0</v>
      </c>
      <c r="T181" s="126">
        <v>0</v>
      </c>
      <c r="U181" s="126">
        <v>0</v>
      </c>
      <c r="V181" s="126">
        <v>0</v>
      </c>
      <c r="W181" s="126">
        <v>0</v>
      </c>
      <c r="X181" s="126">
        <v>0</v>
      </c>
      <c r="Y181" s="126">
        <v>0</v>
      </c>
      <c r="Z181" s="149">
        <v>0</v>
      </c>
      <c r="AB181" s="123" t="s">
        <v>191</v>
      </c>
      <c r="AC181">
        <f t="shared" si="6"/>
        <v>165339.70700000002</v>
      </c>
    </row>
    <row r="182" spans="1:29" x14ac:dyDescent="0.15">
      <c r="A182" s="148" t="s">
        <v>254</v>
      </c>
      <c r="B182" s="124" t="s">
        <v>177</v>
      </c>
      <c r="C182" s="124" t="s">
        <v>194</v>
      </c>
      <c r="D182" s="130">
        <v>1.1000000000000001E-2</v>
      </c>
      <c r="E182" s="140">
        <f t="shared" si="5"/>
        <v>45906675</v>
      </c>
      <c r="F182" s="138">
        <v>5181270</v>
      </c>
      <c r="G182" s="126">
        <v>5238420</v>
      </c>
      <c r="H182" s="126">
        <v>5296202</v>
      </c>
      <c r="I182" s="126">
        <v>5354620</v>
      </c>
      <c r="J182" s="126">
        <v>5413683</v>
      </c>
      <c r="K182" s="126">
        <v>5473397</v>
      </c>
      <c r="L182" s="126">
        <v>5533770</v>
      </c>
      <c r="M182" s="126">
        <v>5594809</v>
      </c>
      <c r="N182" s="126">
        <v>2820504</v>
      </c>
      <c r="O182" s="126">
        <v>0</v>
      </c>
      <c r="P182" s="126">
        <v>0</v>
      </c>
      <c r="Q182" s="126">
        <v>0</v>
      </c>
      <c r="R182" s="126">
        <v>0</v>
      </c>
      <c r="S182" s="126">
        <v>0</v>
      </c>
      <c r="T182" s="126">
        <v>0</v>
      </c>
      <c r="U182" s="126">
        <v>0</v>
      </c>
      <c r="V182" s="126">
        <v>0</v>
      </c>
      <c r="W182" s="126">
        <v>0</v>
      </c>
      <c r="X182" s="126">
        <v>0</v>
      </c>
      <c r="Y182" s="126">
        <v>0</v>
      </c>
      <c r="Z182" s="149">
        <v>0</v>
      </c>
      <c r="AB182" s="123" t="s">
        <v>191</v>
      </c>
      <c r="AC182">
        <f t="shared" si="6"/>
        <v>504973.42500000005</v>
      </c>
    </row>
    <row r="183" spans="1:29" x14ac:dyDescent="0.15">
      <c r="A183" s="148" t="s">
        <v>254</v>
      </c>
      <c r="B183" s="124" t="s">
        <v>177</v>
      </c>
      <c r="C183" s="124" t="s">
        <v>194</v>
      </c>
      <c r="D183" s="130">
        <v>1.3000000000000001E-2</v>
      </c>
      <c r="E183" s="140">
        <f t="shared" si="5"/>
        <v>9197539</v>
      </c>
      <c r="F183" s="138">
        <v>1030227</v>
      </c>
      <c r="G183" s="126">
        <v>1043663</v>
      </c>
      <c r="H183" s="126">
        <v>1057275</v>
      </c>
      <c r="I183" s="126">
        <v>1071064</v>
      </c>
      <c r="J183" s="126">
        <v>1085033</v>
      </c>
      <c r="K183" s="126">
        <v>1099185</v>
      </c>
      <c r="L183" s="126">
        <v>1113521</v>
      </c>
      <c r="M183" s="126">
        <v>1128044</v>
      </c>
      <c r="N183" s="126">
        <v>569527</v>
      </c>
      <c r="O183" s="126">
        <v>0</v>
      </c>
      <c r="P183" s="126">
        <v>0</v>
      </c>
      <c r="Q183" s="126">
        <v>0</v>
      </c>
      <c r="R183" s="126">
        <v>0</v>
      </c>
      <c r="S183" s="126">
        <v>0</v>
      </c>
      <c r="T183" s="126">
        <v>0</v>
      </c>
      <c r="U183" s="126">
        <v>0</v>
      </c>
      <c r="V183" s="126">
        <v>0</v>
      </c>
      <c r="W183" s="126">
        <v>0</v>
      </c>
      <c r="X183" s="126">
        <v>0</v>
      </c>
      <c r="Y183" s="126">
        <v>0</v>
      </c>
      <c r="Z183" s="149">
        <v>0</v>
      </c>
      <c r="AB183" s="123" t="s">
        <v>191</v>
      </c>
      <c r="AC183">
        <f t="shared" si="6"/>
        <v>119568.00700000001</v>
      </c>
    </row>
    <row r="184" spans="1:29" x14ac:dyDescent="0.15">
      <c r="A184" s="148" t="s">
        <v>254</v>
      </c>
      <c r="B184" s="124" t="s">
        <v>177</v>
      </c>
      <c r="C184" s="124" t="s">
        <v>194</v>
      </c>
      <c r="D184" s="130">
        <v>1.8000000000000002E-2</v>
      </c>
      <c r="E184" s="140">
        <f t="shared" si="5"/>
        <v>60688900</v>
      </c>
      <c r="F184" s="138">
        <v>2042044</v>
      </c>
      <c r="G184" s="126">
        <v>2078967</v>
      </c>
      <c r="H184" s="126">
        <v>2116556</v>
      </c>
      <c r="I184" s="126">
        <v>2154826</v>
      </c>
      <c r="J184" s="126">
        <v>2193788</v>
      </c>
      <c r="K184" s="126">
        <v>2233453</v>
      </c>
      <c r="L184" s="126">
        <v>2273836</v>
      </c>
      <c r="M184" s="126">
        <v>2314950</v>
      </c>
      <c r="N184" s="126">
        <v>2356806</v>
      </c>
      <c r="O184" s="126">
        <v>2399419</v>
      </c>
      <c r="P184" s="126">
        <v>2442804</v>
      </c>
      <c r="Q184" s="126">
        <v>2486972</v>
      </c>
      <c r="R184" s="126">
        <v>2531939</v>
      </c>
      <c r="S184" s="126">
        <v>2577719</v>
      </c>
      <c r="T184" s="126">
        <v>2624327</v>
      </c>
      <c r="U184" s="126">
        <v>2671777</v>
      </c>
      <c r="V184" s="126">
        <v>2720086</v>
      </c>
      <c r="W184" s="126">
        <v>2769268</v>
      </c>
      <c r="X184" s="126">
        <v>2819338</v>
      </c>
      <c r="Y184" s="126">
        <v>2870315</v>
      </c>
      <c r="Z184" s="149">
        <v>12009710</v>
      </c>
      <c r="AB184" s="123" t="s">
        <v>191</v>
      </c>
      <c r="AC184">
        <f t="shared" si="6"/>
        <v>1092400.2000000002</v>
      </c>
    </row>
    <row r="185" spans="1:29" x14ac:dyDescent="0.15">
      <c r="A185" s="148" t="s">
        <v>254</v>
      </c>
      <c r="B185" s="124" t="s">
        <v>177</v>
      </c>
      <c r="C185" s="124" t="s">
        <v>194</v>
      </c>
      <c r="D185" s="130">
        <v>1.4999999999999999E-2</v>
      </c>
      <c r="E185" s="140">
        <f t="shared" si="5"/>
        <v>21962378</v>
      </c>
      <c r="F185" s="138">
        <v>1420948</v>
      </c>
      <c r="G185" s="126">
        <v>1442341</v>
      </c>
      <c r="H185" s="126">
        <v>1464058</v>
      </c>
      <c r="I185" s="126">
        <v>1486101</v>
      </c>
      <c r="J185" s="126">
        <v>1508476</v>
      </c>
      <c r="K185" s="126">
        <v>1531188</v>
      </c>
      <c r="L185" s="126">
        <v>1554241</v>
      </c>
      <c r="M185" s="126">
        <v>1577642</v>
      </c>
      <c r="N185" s="126">
        <v>1601395</v>
      </c>
      <c r="O185" s="126">
        <v>1625507</v>
      </c>
      <c r="P185" s="126">
        <v>1649981</v>
      </c>
      <c r="Q185" s="126">
        <v>1674824</v>
      </c>
      <c r="R185" s="126">
        <v>1700040</v>
      </c>
      <c r="S185" s="126">
        <v>1725636</v>
      </c>
      <c r="T185" s="126">
        <v>0</v>
      </c>
      <c r="U185" s="126">
        <v>0</v>
      </c>
      <c r="V185" s="126">
        <v>0</v>
      </c>
      <c r="W185" s="126">
        <v>0</v>
      </c>
      <c r="X185" s="126">
        <v>0</v>
      </c>
      <c r="Y185" s="126">
        <v>0</v>
      </c>
      <c r="Z185" s="149">
        <v>0</v>
      </c>
      <c r="AB185" s="123" t="s">
        <v>191</v>
      </c>
      <c r="AC185">
        <f t="shared" si="6"/>
        <v>329435.67</v>
      </c>
    </row>
    <row r="186" spans="1:29" x14ac:dyDescent="0.15">
      <c r="A186" s="148" t="s">
        <v>254</v>
      </c>
      <c r="B186" s="124" t="s">
        <v>177</v>
      </c>
      <c r="C186" s="124" t="s">
        <v>194</v>
      </c>
      <c r="D186" s="130">
        <v>1.4999999999999999E-2</v>
      </c>
      <c r="E186" s="140">
        <f t="shared" si="5"/>
        <v>3281733</v>
      </c>
      <c r="F186" s="138">
        <v>212325</v>
      </c>
      <c r="G186" s="126">
        <v>215522</v>
      </c>
      <c r="H186" s="126">
        <v>218767</v>
      </c>
      <c r="I186" s="126">
        <v>222061</v>
      </c>
      <c r="J186" s="126">
        <v>225404</v>
      </c>
      <c r="K186" s="126">
        <v>228798</v>
      </c>
      <c r="L186" s="126">
        <v>232243</v>
      </c>
      <c r="M186" s="126">
        <v>235739</v>
      </c>
      <c r="N186" s="126">
        <v>239289</v>
      </c>
      <c r="O186" s="126">
        <v>242892</v>
      </c>
      <c r="P186" s="126">
        <v>246549</v>
      </c>
      <c r="Q186" s="126">
        <v>250261</v>
      </c>
      <c r="R186" s="126">
        <v>254029</v>
      </c>
      <c r="S186" s="126">
        <v>257854</v>
      </c>
      <c r="T186" s="126">
        <v>0</v>
      </c>
      <c r="U186" s="126">
        <v>0</v>
      </c>
      <c r="V186" s="126">
        <v>0</v>
      </c>
      <c r="W186" s="126">
        <v>0</v>
      </c>
      <c r="X186" s="126">
        <v>0</v>
      </c>
      <c r="Y186" s="126">
        <v>0</v>
      </c>
      <c r="Z186" s="149">
        <v>0</v>
      </c>
      <c r="AB186" s="123" t="s">
        <v>191</v>
      </c>
      <c r="AC186">
        <f t="shared" si="6"/>
        <v>49225.994999999995</v>
      </c>
    </row>
    <row r="187" spans="1:29" x14ac:dyDescent="0.15">
      <c r="A187" s="148" t="s">
        <v>254</v>
      </c>
      <c r="B187" s="124" t="s">
        <v>177</v>
      </c>
      <c r="C187" s="124" t="s">
        <v>194</v>
      </c>
      <c r="D187" s="130">
        <v>1.4999999999999999E-2</v>
      </c>
      <c r="E187" s="140">
        <f t="shared" si="5"/>
        <v>19606257</v>
      </c>
      <c r="F187" s="138">
        <v>1268508</v>
      </c>
      <c r="G187" s="126">
        <v>1287607</v>
      </c>
      <c r="H187" s="126">
        <v>1306993</v>
      </c>
      <c r="I187" s="126">
        <v>1326672</v>
      </c>
      <c r="J187" s="126">
        <v>1346647</v>
      </c>
      <c r="K187" s="126">
        <v>1366922</v>
      </c>
      <c r="L187" s="126">
        <v>1387503</v>
      </c>
      <c r="M187" s="126">
        <v>1408394</v>
      </c>
      <c r="N187" s="126">
        <v>1429599</v>
      </c>
      <c r="O187" s="126">
        <v>1451123</v>
      </c>
      <c r="P187" s="126">
        <v>1472971</v>
      </c>
      <c r="Q187" s="126">
        <v>1495148</v>
      </c>
      <c r="R187" s="126">
        <v>1517660</v>
      </c>
      <c r="S187" s="126">
        <v>1540510</v>
      </c>
      <c r="T187" s="126">
        <v>0</v>
      </c>
      <c r="U187" s="126">
        <v>0</v>
      </c>
      <c r="V187" s="126">
        <v>0</v>
      </c>
      <c r="W187" s="126">
        <v>0</v>
      </c>
      <c r="X187" s="126">
        <v>0</v>
      </c>
      <c r="Y187" s="126">
        <v>0</v>
      </c>
      <c r="Z187" s="149">
        <v>0</v>
      </c>
      <c r="AB187" s="123" t="s">
        <v>191</v>
      </c>
      <c r="AC187">
        <f t="shared" si="6"/>
        <v>294093.85499999998</v>
      </c>
    </row>
    <row r="188" spans="1:29" x14ac:dyDescent="0.15">
      <c r="A188" s="148" t="s">
        <v>254</v>
      </c>
      <c r="B188" s="124" t="s">
        <v>177</v>
      </c>
      <c r="C188" s="124" t="s">
        <v>194</v>
      </c>
      <c r="D188" s="130">
        <v>1.3999999999999999E-2</v>
      </c>
      <c r="E188" s="140">
        <f t="shared" si="5"/>
        <v>12688702</v>
      </c>
      <c r="F188" s="138">
        <v>826456</v>
      </c>
      <c r="G188" s="126">
        <v>838067</v>
      </c>
      <c r="H188" s="126">
        <v>849840</v>
      </c>
      <c r="I188" s="126">
        <v>861780</v>
      </c>
      <c r="J188" s="126">
        <v>873886</v>
      </c>
      <c r="K188" s="126">
        <v>886164</v>
      </c>
      <c r="L188" s="126">
        <v>898614</v>
      </c>
      <c r="M188" s="126">
        <v>911238</v>
      </c>
      <c r="N188" s="126">
        <v>924041</v>
      </c>
      <c r="O188" s="126">
        <v>937022</v>
      </c>
      <c r="P188" s="126">
        <v>950186</v>
      </c>
      <c r="Q188" s="126">
        <v>963536</v>
      </c>
      <c r="R188" s="126">
        <v>977072</v>
      </c>
      <c r="S188" s="126">
        <v>990800</v>
      </c>
      <c r="T188" s="126">
        <v>0</v>
      </c>
      <c r="U188" s="126">
        <v>0</v>
      </c>
      <c r="V188" s="126">
        <v>0</v>
      </c>
      <c r="W188" s="126">
        <v>0</v>
      </c>
      <c r="X188" s="126">
        <v>0</v>
      </c>
      <c r="Y188" s="126">
        <v>0</v>
      </c>
      <c r="Z188" s="149">
        <v>0</v>
      </c>
      <c r="AB188" s="123" t="s">
        <v>191</v>
      </c>
      <c r="AC188">
        <f t="shared" si="6"/>
        <v>177641.82799999998</v>
      </c>
    </row>
    <row r="189" spans="1:29" x14ac:dyDescent="0.15">
      <c r="A189" s="148" t="s">
        <v>254</v>
      </c>
      <c r="B189" s="124" t="s">
        <v>177</v>
      </c>
      <c r="C189" s="124" t="s">
        <v>194</v>
      </c>
      <c r="D189" s="130">
        <v>1.7000000000000001E-2</v>
      </c>
      <c r="E189" s="140">
        <f t="shared" si="5"/>
        <v>39606851</v>
      </c>
      <c r="F189" s="138">
        <v>1315581</v>
      </c>
      <c r="G189" s="126">
        <v>1338041</v>
      </c>
      <c r="H189" s="126">
        <v>1360884</v>
      </c>
      <c r="I189" s="126">
        <v>1384118</v>
      </c>
      <c r="J189" s="126">
        <v>1407748</v>
      </c>
      <c r="K189" s="126">
        <v>1431781</v>
      </c>
      <c r="L189" s="126">
        <v>1456225</v>
      </c>
      <c r="M189" s="126">
        <v>1481086</v>
      </c>
      <c r="N189" s="126">
        <v>1506371</v>
      </c>
      <c r="O189" s="126">
        <v>1532088</v>
      </c>
      <c r="P189" s="126">
        <v>1558244</v>
      </c>
      <c r="Q189" s="126">
        <v>1584847</v>
      </c>
      <c r="R189" s="126">
        <v>1611904</v>
      </c>
      <c r="S189" s="126">
        <v>1639422</v>
      </c>
      <c r="T189" s="126">
        <v>1667411</v>
      </c>
      <c r="U189" s="126">
        <v>1695877</v>
      </c>
      <c r="V189" s="126">
        <v>1724830</v>
      </c>
      <c r="W189" s="126">
        <v>1754278</v>
      </c>
      <c r="X189" s="126">
        <v>1784227</v>
      </c>
      <c r="Y189" s="126">
        <v>1814688</v>
      </c>
      <c r="Z189" s="149">
        <v>8557200</v>
      </c>
      <c r="AB189" s="123" t="s">
        <v>191</v>
      </c>
      <c r="AC189">
        <f t="shared" si="6"/>
        <v>673316.46700000006</v>
      </c>
    </row>
    <row r="190" spans="1:29" x14ac:dyDescent="0.15">
      <c r="A190" s="148" t="s">
        <v>254</v>
      </c>
      <c r="B190" s="124" t="s">
        <v>177</v>
      </c>
      <c r="C190" s="124" t="s">
        <v>194</v>
      </c>
      <c r="D190" s="130">
        <v>1.2E-2</v>
      </c>
      <c r="E190" s="140">
        <f t="shared" si="5"/>
        <v>326524917</v>
      </c>
      <c r="F190" s="138">
        <v>19992785</v>
      </c>
      <c r="G190" s="126">
        <v>20233418</v>
      </c>
      <c r="H190" s="126">
        <v>20476947</v>
      </c>
      <c r="I190" s="126">
        <v>20723408</v>
      </c>
      <c r="J190" s="126">
        <v>20972834</v>
      </c>
      <c r="K190" s="126">
        <v>21225263</v>
      </c>
      <c r="L190" s="126">
        <v>21480731</v>
      </c>
      <c r="M190" s="126">
        <v>21739273</v>
      </c>
      <c r="N190" s="126">
        <v>22000927</v>
      </c>
      <c r="O190" s="126">
        <v>22265730</v>
      </c>
      <c r="P190" s="126">
        <v>22533721</v>
      </c>
      <c r="Q190" s="126">
        <v>22804936</v>
      </c>
      <c r="R190" s="126">
        <v>23079417</v>
      </c>
      <c r="S190" s="126">
        <v>23357200</v>
      </c>
      <c r="T190" s="126">
        <v>23638327</v>
      </c>
      <c r="U190" s="126">
        <v>0</v>
      </c>
      <c r="V190" s="126">
        <v>0</v>
      </c>
      <c r="W190" s="126">
        <v>0</v>
      </c>
      <c r="X190" s="126">
        <v>0</v>
      </c>
      <c r="Y190" s="126">
        <v>0</v>
      </c>
      <c r="Z190" s="149">
        <v>0</v>
      </c>
      <c r="AB190" s="123" t="s">
        <v>191</v>
      </c>
      <c r="AC190">
        <f t="shared" si="6"/>
        <v>3918299.0040000002</v>
      </c>
    </row>
    <row r="191" spans="1:29" x14ac:dyDescent="0.15">
      <c r="A191" s="148" t="s">
        <v>254</v>
      </c>
      <c r="B191" s="124" t="s">
        <v>177</v>
      </c>
      <c r="C191" s="124" t="s">
        <v>194</v>
      </c>
      <c r="D191" s="130">
        <v>1.6E-2</v>
      </c>
      <c r="E191" s="140">
        <f t="shared" si="5"/>
        <v>47458292</v>
      </c>
      <c r="F191" s="138">
        <v>1557598</v>
      </c>
      <c r="G191" s="126">
        <v>1582619</v>
      </c>
      <c r="H191" s="126">
        <v>1608043</v>
      </c>
      <c r="I191" s="126">
        <v>1633874</v>
      </c>
      <c r="J191" s="126">
        <v>1660120</v>
      </c>
      <c r="K191" s="126">
        <v>1686789</v>
      </c>
      <c r="L191" s="126">
        <v>1713886</v>
      </c>
      <c r="M191" s="126">
        <v>1741418</v>
      </c>
      <c r="N191" s="126">
        <v>1769391</v>
      </c>
      <c r="O191" s="126">
        <v>1797815</v>
      </c>
      <c r="P191" s="126">
        <v>1826695</v>
      </c>
      <c r="Q191" s="126">
        <v>1856039</v>
      </c>
      <c r="R191" s="126">
        <v>1885855</v>
      </c>
      <c r="S191" s="126">
        <v>1916148</v>
      </c>
      <c r="T191" s="126">
        <v>1946930</v>
      </c>
      <c r="U191" s="126">
        <v>1978205</v>
      </c>
      <c r="V191" s="126">
        <v>2009984</v>
      </c>
      <c r="W191" s="126">
        <v>2042271</v>
      </c>
      <c r="X191" s="126">
        <v>2075079</v>
      </c>
      <c r="Y191" s="126">
        <v>2108412</v>
      </c>
      <c r="Z191" s="149">
        <v>11061121</v>
      </c>
      <c r="AB191" s="123" t="s">
        <v>191</v>
      </c>
      <c r="AC191">
        <f t="shared" si="6"/>
        <v>759332.67200000002</v>
      </c>
    </row>
    <row r="192" spans="1:29" x14ac:dyDescent="0.15">
      <c r="A192" s="148" t="s">
        <v>254</v>
      </c>
      <c r="B192" s="124" t="s">
        <v>177</v>
      </c>
      <c r="C192" s="124" t="s">
        <v>194</v>
      </c>
      <c r="D192" s="130">
        <v>1.2E-2</v>
      </c>
      <c r="E192" s="140">
        <f t="shared" si="5"/>
        <v>43560459</v>
      </c>
      <c r="F192" s="138">
        <v>2667161</v>
      </c>
      <c r="G192" s="126">
        <v>2699264</v>
      </c>
      <c r="H192" s="126">
        <v>2731753</v>
      </c>
      <c r="I192" s="126">
        <v>2764632</v>
      </c>
      <c r="J192" s="126">
        <v>2797907</v>
      </c>
      <c r="K192" s="126">
        <v>2831583</v>
      </c>
      <c r="L192" s="126">
        <v>2865663</v>
      </c>
      <c r="M192" s="126">
        <v>2900154</v>
      </c>
      <c r="N192" s="126">
        <v>2935061</v>
      </c>
      <c r="O192" s="126">
        <v>2970388</v>
      </c>
      <c r="P192" s="126">
        <v>3006139</v>
      </c>
      <c r="Q192" s="126">
        <v>3042320</v>
      </c>
      <c r="R192" s="126">
        <v>3078938</v>
      </c>
      <c r="S192" s="126">
        <v>3115996</v>
      </c>
      <c r="T192" s="126">
        <v>3153500</v>
      </c>
      <c r="U192" s="126">
        <v>0</v>
      </c>
      <c r="V192" s="126">
        <v>0</v>
      </c>
      <c r="W192" s="126">
        <v>0</v>
      </c>
      <c r="X192" s="126">
        <v>0</v>
      </c>
      <c r="Y192" s="126">
        <v>0</v>
      </c>
      <c r="Z192" s="149">
        <v>0</v>
      </c>
      <c r="AB192" s="123" t="s">
        <v>191</v>
      </c>
      <c r="AC192">
        <f t="shared" si="6"/>
        <v>522725.50800000003</v>
      </c>
    </row>
    <row r="193" spans="1:29" x14ac:dyDescent="0.15">
      <c r="A193" s="148" t="s">
        <v>254</v>
      </c>
      <c r="B193" s="124" t="s">
        <v>177</v>
      </c>
      <c r="C193" s="124" t="s">
        <v>194</v>
      </c>
      <c r="D193" s="130">
        <v>1.2E-2</v>
      </c>
      <c r="E193" s="140">
        <f t="shared" si="5"/>
        <v>39097297</v>
      </c>
      <c r="F193" s="138">
        <v>2393888</v>
      </c>
      <c r="G193" s="126">
        <v>2422700</v>
      </c>
      <c r="H193" s="126">
        <v>2451860</v>
      </c>
      <c r="I193" s="126">
        <v>2481370</v>
      </c>
      <c r="J193" s="126">
        <v>2511236</v>
      </c>
      <c r="K193" s="126">
        <v>2541461</v>
      </c>
      <c r="L193" s="126">
        <v>2572050</v>
      </c>
      <c r="M193" s="126">
        <v>2603008</v>
      </c>
      <c r="N193" s="126">
        <v>2634337</v>
      </c>
      <c r="O193" s="126">
        <v>2666044</v>
      </c>
      <c r="P193" s="126">
        <v>2698132</v>
      </c>
      <c r="Q193" s="126">
        <v>2730607</v>
      </c>
      <c r="R193" s="126">
        <v>2763473</v>
      </c>
      <c r="S193" s="126">
        <v>2796735</v>
      </c>
      <c r="T193" s="126">
        <v>2830396</v>
      </c>
      <c r="U193" s="126">
        <v>0</v>
      </c>
      <c r="V193" s="126">
        <v>0</v>
      </c>
      <c r="W193" s="126">
        <v>0</v>
      </c>
      <c r="X193" s="126">
        <v>0</v>
      </c>
      <c r="Y193" s="126">
        <v>0</v>
      </c>
      <c r="Z193" s="149">
        <v>0</v>
      </c>
      <c r="AB193" s="123" t="s">
        <v>191</v>
      </c>
      <c r="AC193">
        <f t="shared" si="6"/>
        <v>469167.56400000001</v>
      </c>
    </row>
    <row r="194" spans="1:29" x14ac:dyDescent="0.15">
      <c r="A194" s="148" t="s">
        <v>254</v>
      </c>
      <c r="B194" s="124" t="s">
        <v>177</v>
      </c>
      <c r="C194" s="124" t="s">
        <v>194</v>
      </c>
      <c r="D194" s="130">
        <v>1.2E-2</v>
      </c>
      <c r="E194" s="140">
        <f t="shared" si="5"/>
        <v>42221510</v>
      </c>
      <c r="F194" s="138">
        <v>2585180</v>
      </c>
      <c r="G194" s="126">
        <v>2616295</v>
      </c>
      <c r="H194" s="126">
        <v>2647785</v>
      </c>
      <c r="I194" s="126">
        <v>2679653</v>
      </c>
      <c r="J194" s="126">
        <v>2711905</v>
      </c>
      <c r="K194" s="126">
        <v>2744547</v>
      </c>
      <c r="L194" s="126">
        <v>2777580</v>
      </c>
      <c r="M194" s="126">
        <v>2811010</v>
      </c>
      <c r="N194" s="126">
        <v>2844843</v>
      </c>
      <c r="O194" s="126">
        <v>2879084</v>
      </c>
      <c r="P194" s="126">
        <v>2913737</v>
      </c>
      <c r="Q194" s="126">
        <v>2948807</v>
      </c>
      <c r="R194" s="126">
        <v>2984298</v>
      </c>
      <c r="S194" s="126">
        <v>3020217</v>
      </c>
      <c r="T194" s="126">
        <v>3056569</v>
      </c>
      <c r="U194" s="126">
        <v>0</v>
      </c>
      <c r="V194" s="126">
        <v>0</v>
      </c>
      <c r="W194" s="126">
        <v>0</v>
      </c>
      <c r="X194" s="126">
        <v>0</v>
      </c>
      <c r="Y194" s="126">
        <v>0</v>
      </c>
      <c r="Z194" s="149">
        <v>0</v>
      </c>
      <c r="AB194" s="123" t="s">
        <v>191</v>
      </c>
      <c r="AC194">
        <f t="shared" si="6"/>
        <v>506658.12</v>
      </c>
    </row>
    <row r="195" spans="1:29" x14ac:dyDescent="0.15">
      <c r="A195" s="148" t="s">
        <v>254</v>
      </c>
      <c r="B195" s="124" t="s">
        <v>177</v>
      </c>
      <c r="C195" s="124" t="s">
        <v>194</v>
      </c>
      <c r="D195" s="130">
        <v>1.2E-2</v>
      </c>
      <c r="E195" s="140">
        <f t="shared" si="5"/>
        <v>5802111</v>
      </c>
      <c r="F195" s="138">
        <v>355257</v>
      </c>
      <c r="G195" s="126">
        <v>359533</v>
      </c>
      <c r="H195" s="126">
        <v>363860</v>
      </c>
      <c r="I195" s="126">
        <v>368240</v>
      </c>
      <c r="J195" s="126">
        <v>372672</v>
      </c>
      <c r="K195" s="126">
        <v>377157</v>
      </c>
      <c r="L195" s="126">
        <v>381697</v>
      </c>
      <c r="M195" s="126">
        <v>386291</v>
      </c>
      <c r="N195" s="126">
        <v>390941</v>
      </c>
      <c r="O195" s="126">
        <v>395646</v>
      </c>
      <c r="P195" s="126">
        <v>400408</v>
      </c>
      <c r="Q195" s="126">
        <v>405228</v>
      </c>
      <c r="R195" s="126">
        <v>410105</v>
      </c>
      <c r="S195" s="126">
        <v>415040</v>
      </c>
      <c r="T195" s="126">
        <v>420036</v>
      </c>
      <c r="U195" s="126">
        <v>0</v>
      </c>
      <c r="V195" s="126">
        <v>0</v>
      </c>
      <c r="W195" s="126">
        <v>0</v>
      </c>
      <c r="X195" s="126">
        <v>0</v>
      </c>
      <c r="Y195" s="126">
        <v>0</v>
      </c>
      <c r="Z195" s="149">
        <v>0</v>
      </c>
      <c r="AB195" s="123" t="s">
        <v>191</v>
      </c>
      <c r="AC195">
        <f t="shared" si="6"/>
        <v>69625.331999999995</v>
      </c>
    </row>
    <row r="196" spans="1:29" x14ac:dyDescent="0.15">
      <c r="A196" s="148" t="s">
        <v>254</v>
      </c>
      <c r="B196" s="124" t="s">
        <v>177</v>
      </c>
      <c r="C196" s="124" t="s">
        <v>194</v>
      </c>
      <c r="D196" s="130">
        <v>1.3000000000000001E-2</v>
      </c>
      <c r="E196" s="140">
        <f t="shared" si="5"/>
        <v>24609136</v>
      </c>
      <c r="F196" s="138">
        <v>801179</v>
      </c>
      <c r="G196" s="126">
        <v>811628</v>
      </c>
      <c r="H196" s="126">
        <v>822214</v>
      </c>
      <c r="I196" s="126">
        <v>832937</v>
      </c>
      <c r="J196" s="126">
        <v>843801</v>
      </c>
      <c r="K196" s="126">
        <v>854805</v>
      </c>
      <c r="L196" s="126">
        <v>865954</v>
      </c>
      <c r="M196" s="126">
        <v>877248</v>
      </c>
      <c r="N196" s="126">
        <v>888689</v>
      </c>
      <c r="O196" s="126">
        <v>900280</v>
      </c>
      <c r="P196" s="126">
        <v>912022</v>
      </c>
      <c r="Q196" s="126">
        <v>923917</v>
      </c>
      <c r="R196" s="126">
        <v>935966</v>
      </c>
      <c r="S196" s="126">
        <v>948174</v>
      </c>
      <c r="T196" s="126">
        <v>960540</v>
      </c>
      <c r="U196" s="126">
        <v>973068</v>
      </c>
      <c r="V196" s="126">
        <v>985759</v>
      </c>
      <c r="W196" s="126">
        <v>998615</v>
      </c>
      <c r="X196" s="126">
        <v>1011639</v>
      </c>
      <c r="Y196" s="126">
        <v>1024833</v>
      </c>
      <c r="Z196" s="149">
        <v>6435868</v>
      </c>
      <c r="AB196" s="123" t="s">
        <v>191</v>
      </c>
      <c r="AC196">
        <f t="shared" si="6"/>
        <v>319918.76800000004</v>
      </c>
    </row>
    <row r="197" spans="1:29" x14ac:dyDescent="0.15">
      <c r="A197" s="148" t="s">
        <v>254</v>
      </c>
      <c r="B197" s="124" t="s">
        <v>177</v>
      </c>
      <c r="C197" s="124" t="s">
        <v>194</v>
      </c>
      <c r="D197" s="130">
        <v>0.01</v>
      </c>
      <c r="E197" s="140">
        <f t="shared" si="5"/>
        <v>156332972</v>
      </c>
      <c r="F197" s="138">
        <v>9056923</v>
      </c>
      <c r="G197" s="126">
        <v>9147718</v>
      </c>
      <c r="H197" s="126">
        <v>9239425</v>
      </c>
      <c r="I197" s="126">
        <v>9332048</v>
      </c>
      <c r="J197" s="126">
        <v>9425603</v>
      </c>
      <c r="K197" s="126">
        <v>9520095</v>
      </c>
      <c r="L197" s="126">
        <v>9615533</v>
      </c>
      <c r="M197" s="126">
        <v>9711929</v>
      </c>
      <c r="N197" s="126">
        <v>9809291</v>
      </c>
      <c r="O197" s="126">
        <v>9907629</v>
      </c>
      <c r="P197" s="126">
        <v>10006953</v>
      </c>
      <c r="Q197" s="126">
        <v>10107273</v>
      </c>
      <c r="R197" s="126">
        <v>10208598</v>
      </c>
      <c r="S197" s="126">
        <v>10310939</v>
      </c>
      <c r="T197" s="126">
        <v>10414305</v>
      </c>
      <c r="U197" s="126">
        <v>10518710</v>
      </c>
      <c r="V197" s="126">
        <v>0</v>
      </c>
      <c r="W197" s="126">
        <v>0</v>
      </c>
      <c r="X197" s="126">
        <v>0</v>
      </c>
      <c r="Y197" s="126">
        <v>0</v>
      </c>
      <c r="Z197" s="149">
        <v>0</v>
      </c>
      <c r="AB197" s="123" t="s">
        <v>191</v>
      </c>
      <c r="AC197">
        <f t="shared" si="6"/>
        <v>1563329.72</v>
      </c>
    </row>
    <row r="198" spans="1:29" x14ac:dyDescent="0.15">
      <c r="A198" s="148" t="s">
        <v>254</v>
      </c>
      <c r="B198" s="124" t="s">
        <v>177</v>
      </c>
      <c r="C198" s="124" t="s">
        <v>194</v>
      </c>
      <c r="D198" s="130">
        <v>0.01</v>
      </c>
      <c r="E198" s="140">
        <f t="shared" si="5"/>
        <v>1513205</v>
      </c>
      <c r="F198" s="138">
        <v>87665</v>
      </c>
      <c r="G198" s="126">
        <v>88544</v>
      </c>
      <c r="H198" s="126">
        <v>89431</v>
      </c>
      <c r="I198" s="126">
        <v>90329</v>
      </c>
      <c r="J198" s="126">
        <v>91234</v>
      </c>
      <c r="K198" s="126">
        <v>92148</v>
      </c>
      <c r="L198" s="126">
        <v>93072</v>
      </c>
      <c r="M198" s="126">
        <v>94005</v>
      </c>
      <c r="N198" s="126">
        <v>94948</v>
      </c>
      <c r="O198" s="126">
        <v>95900</v>
      </c>
      <c r="P198" s="126">
        <v>96861</v>
      </c>
      <c r="Q198" s="126">
        <v>97832</v>
      </c>
      <c r="R198" s="126">
        <v>98813</v>
      </c>
      <c r="S198" s="126">
        <v>99803</v>
      </c>
      <c r="T198" s="126">
        <v>100805</v>
      </c>
      <c r="U198" s="126">
        <v>101815</v>
      </c>
      <c r="V198" s="126">
        <v>0</v>
      </c>
      <c r="W198" s="126">
        <v>0</v>
      </c>
      <c r="X198" s="126">
        <v>0</v>
      </c>
      <c r="Y198" s="126">
        <v>0</v>
      </c>
      <c r="Z198" s="149">
        <v>0</v>
      </c>
      <c r="AB198" s="123" t="s">
        <v>191</v>
      </c>
      <c r="AC198">
        <f t="shared" si="6"/>
        <v>15132.050000000001</v>
      </c>
    </row>
    <row r="199" spans="1:29" x14ac:dyDescent="0.15">
      <c r="A199" s="148" t="s">
        <v>254</v>
      </c>
      <c r="B199" s="124" t="s">
        <v>177</v>
      </c>
      <c r="C199" s="124" t="s">
        <v>194</v>
      </c>
      <c r="D199" s="130">
        <v>6.9999999999999993E-3</v>
      </c>
      <c r="E199" s="140">
        <f t="shared" si="5"/>
        <v>36977244</v>
      </c>
      <c r="F199" s="138">
        <v>3245354</v>
      </c>
      <c r="G199" s="126">
        <v>3268111</v>
      </c>
      <c r="H199" s="126">
        <v>3291028</v>
      </c>
      <c r="I199" s="126">
        <v>3314105</v>
      </c>
      <c r="J199" s="126">
        <v>3337344</v>
      </c>
      <c r="K199" s="126">
        <v>3360747</v>
      </c>
      <c r="L199" s="126">
        <v>3384314</v>
      </c>
      <c r="M199" s="126">
        <v>3408045</v>
      </c>
      <c r="N199" s="126">
        <v>3431943</v>
      </c>
      <c r="O199" s="126">
        <v>3456009</v>
      </c>
      <c r="P199" s="126">
        <v>3480244</v>
      </c>
      <c r="Q199" s="126">
        <v>0</v>
      </c>
      <c r="R199" s="126">
        <v>0</v>
      </c>
      <c r="S199" s="126">
        <v>0</v>
      </c>
      <c r="T199" s="126">
        <v>0</v>
      </c>
      <c r="U199" s="126">
        <v>0</v>
      </c>
      <c r="V199" s="126">
        <v>0</v>
      </c>
      <c r="W199" s="126">
        <v>0</v>
      </c>
      <c r="X199" s="126">
        <v>0</v>
      </c>
      <c r="Y199" s="126">
        <v>0</v>
      </c>
      <c r="Z199" s="149">
        <v>0</v>
      </c>
      <c r="AB199" s="123" t="s">
        <v>191</v>
      </c>
      <c r="AC199">
        <f t="shared" si="6"/>
        <v>258840.70799999998</v>
      </c>
    </row>
    <row r="200" spans="1:29" x14ac:dyDescent="0.15">
      <c r="A200" s="148" t="s">
        <v>254</v>
      </c>
      <c r="B200" s="124" t="s">
        <v>177</v>
      </c>
      <c r="C200" s="124" t="s">
        <v>194</v>
      </c>
      <c r="D200" s="130">
        <v>6.9999999999999993E-3</v>
      </c>
      <c r="E200" s="140">
        <f t="shared" si="5"/>
        <v>71900000</v>
      </c>
      <c r="F200" s="138">
        <v>5764082</v>
      </c>
      <c r="G200" s="126">
        <v>5804502</v>
      </c>
      <c r="H200" s="126">
        <v>5845204</v>
      </c>
      <c r="I200" s="126">
        <v>5886191</v>
      </c>
      <c r="J200" s="126">
        <v>5927467</v>
      </c>
      <c r="K200" s="126">
        <v>5969032</v>
      </c>
      <c r="L200" s="126">
        <v>6010889</v>
      </c>
      <c r="M200" s="126">
        <v>6053038</v>
      </c>
      <c r="N200" s="126">
        <v>6095484</v>
      </c>
      <c r="O200" s="126">
        <v>6138227</v>
      </c>
      <c r="P200" s="126">
        <v>6181270</v>
      </c>
      <c r="Q200" s="126">
        <v>6224614</v>
      </c>
      <c r="R200" s="126">
        <v>0</v>
      </c>
      <c r="S200" s="126">
        <v>0</v>
      </c>
      <c r="T200" s="126">
        <v>0</v>
      </c>
      <c r="U200" s="126">
        <v>0</v>
      </c>
      <c r="V200" s="126">
        <v>0</v>
      </c>
      <c r="W200" s="126">
        <v>0</v>
      </c>
      <c r="X200" s="126">
        <v>0</v>
      </c>
      <c r="Y200" s="126">
        <v>0</v>
      </c>
      <c r="Z200" s="149">
        <v>0</v>
      </c>
      <c r="AB200" s="123" t="s">
        <v>191</v>
      </c>
      <c r="AC200">
        <f t="shared" si="6"/>
        <v>503299.99999999994</v>
      </c>
    </row>
    <row r="201" spans="1:29" x14ac:dyDescent="0.15">
      <c r="A201" s="148" t="s">
        <v>254</v>
      </c>
      <c r="B201" s="124" t="s">
        <v>177</v>
      </c>
      <c r="C201" s="124" t="s">
        <v>194</v>
      </c>
      <c r="D201" s="130">
        <v>0.01</v>
      </c>
      <c r="E201" s="140">
        <f t="shared" ref="E201:E264" si="7">SUM(F201:Z201)</f>
        <v>13700000</v>
      </c>
      <c r="F201" s="138">
        <v>743185</v>
      </c>
      <c r="G201" s="126">
        <v>750634</v>
      </c>
      <c r="H201" s="126">
        <v>758159</v>
      </c>
      <c r="I201" s="126">
        <v>765760</v>
      </c>
      <c r="J201" s="126">
        <v>773436</v>
      </c>
      <c r="K201" s="126">
        <v>781190</v>
      </c>
      <c r="L201" s="126">
        <v>789022</v>
      </c>
      <c r="M201" s="126">
        <v>796932</v>
      </c>
      <c r="N201" s="126">
        <v>804921</v>
      </c>
      <c r="O201" s="126">
        <v>812990</v>
      </c>
      <c r="P201" s="126">
        <v>821141</v>
      </c>
      <c r="Q201" s="126">
        <v>829372</v>
      </c>
      <c r="R201" s="126">
        <v>837687</v>
      </c>
      <c r="S201" s="126">
        <v>846085</v>
      </c>
      <c r="T201" s="126">
        <v>854566</v>
      </c>
      <c r="U201" s="126">
        <v>863133</v>
      </c>
      <c r="V201" s="126">
        <v>871787</v>
      </c>
      <c r="W201" s="126">
        <v>0</v>
      </c>
      <c r="X201" s="126">
        <v>0</v>
      </c>
      <c r="Y201" s="126">
        <v>0</v>
      </c>
      <c r="Z201" s="149">
        <v>0</v>
      </c>
      <c r="AB201" s="123" t="s">
        <v>191</v>
      </c>
      <c r="AC201">
        <f t="shared" ref="AC201:AC264" si="8">E201*D201</f>
        <v>137000</v>
      </c>
    </row>
    <row r="202" spans="1:29" x14ac:dyDescent="0.15">
      <c r="A202" s="148" t="s">
        <v>254</v>
      </c>
      <c r="B202" s="124" t="s">
        <v>177</v>
      </c>
      <c r="C202" s="124" t="s">
        <v>194</v>
      </c>
      <c r="D202" s="130">
        <v>0.01</v>
      </c>
      <c r="E202" s="140">
        <f t="shared" si="7"/>
        <v>2100000</v>
      </c>
      <c r="F202" s="138">
        <v>113918</v>
      </c>
      <c r="G202" s="126">
        <v>115061</v>
      </c>
      <c r="H202" s="126">
        <v>116214</v>
      </c>
      <c r="I202" s="126">
        <v>117379</v>
      </c>
      <c r="J202" s="126">
        <v>118556</v>
      </c>
      <c r="K202" s="126">
        <v>119745</v>
      </c>
      <c r="L202" s="126">
        <v>120945</v>
      </c>
      <c r="M202" s="126">
        <v>122157</v>
      </c>
      <c r="N202" s="126">
        <v>123382</v>
      </c>
      <c r="O202" s="126">
        <v>124619</v>
      </c>
      <c r="P202" s="126">
        <v>125868</v>
      </c>
      <c r="Q202" s="126">
        <v>127131</v>
      </c>
      <c r="R202" s="126">
        <v>128404</v>
      </c>
      <c r="S202" s="126">
        <v>129692</v>
      </c>
      <c r="T202" s="126">
        <v>130992</v>
      </c>
      <c r="U202" s="126">
        <v>132306</v>
      </c>
      <c r="V202" s="126">
        <v>133631</v>
      </c>
      <c r="W202" s="126">
        <v>0</v>
      </c>
      <c r="X202" s="126">
        <v>0</v>
      </c>
      <c r="Y202" s="126">
        <v>0</v>
      </c>
      <c r="Z202" s="149">
        <v>0</v>
      </c>
      <c r="AB202" s="123" t="s">
        <v>191</v>
      </c>
      <c r="AC202">
        <f t="shared" si="8"/>
        <v>21000</v>
      </c>
    </row>
    <row r="203" spans="1:29" x14ac:dyDescent="0.15">
      <c r="A203" s="148" t="s">
        <v>254</v>
      </c>
      <c r="B203" s="124" t="s">
        <v>177</v>
      </c>
      <c r="C203" s="124" t="s">
        <v>194</v>
      </c>
      <c r="D203" s="130">
        <v>1.3999999999999999E-2</v>
      </c>
      <c r="E203" s="140">
        <f t="shared" si="7"/>
        <v>29800000</v>
      </c>
      <c r="F203" s="138">
        <v>915220</v>
      </c>
      <c r="G203" s="126">
        <v>928077</v>
      </c>
      <c r="H203" s="126">
        <v>941116</v>
      </c>
      <c r="I203" s="126">
        <v>954338</v>
      </c>
      <c r="J203" s="126">
        <v>967745</v>
      </c>
      <c r="K203" s="126">
        <v>981341</v>
      </c>
      <c r="L203" s="126">
        <v>995127</v>
      </c>
      <c r="M203" s="126">
        <v>1009108</v>
      </c>
      <c r="N203" s="126">
        <v>1023285</v>
      </c>
      <c r="O203" s="126">
        <v>1037661</v>
      </c>
      <c r="P203" s="126">
        <v>1052240</v>
      </c>
      <c r="Q203" s="126">
        <v>1067022</v>
      </c>
      <c r="R203" s="126">
        <v>1082013</v>
      </c>
      <c r="S203" s="126">
        <v>1097215</v>
      </c>
      <c r="T203" s="126">
        <v>1112629</v>
      </c>
      <c r="U203" s="126">
        <v>1128261</v>
      </c>
      <c r="V203" s="126">
        <v>1144111</v>
      </c>
      <c r="W203" s="126">
        <v>1160185</v>
      </c>
      <c r="X203" s="126">
        <v>1176484</v>
      </c>
      <c r="Y203" s="126">
        <v>1193013</v>
      </c>
      <c r="Z203" s="149">
        <v>8833809</v>
      </c>
      <c r="AB203" s="123" t="s">
        <v>191</v>
      </c>
      <c r="AC203">
        <f t="shared" si="8"/>
        <v>417199.99999999994</v>
      </c>
    </row>
    <row r="204" spans="1:29" x14ac:dyDescent="0.15">
      <c r="A204" s="148" t="s">
        <v>254</v>
      </c>
      <c r="B204" s="124" t="s">
        <v>177</v>
      </c>
      <c r="C204" s="124" t="s">
        <v>194</v>
      </c>
      <c r="D204" s="130">
        <v>5.0000000000000001E-3</v>
      </c>
      <c r="E204" s="140">
        <f t="shared" si="7"/>
        <v>85200000</v>
      </c>
      <c r="F204" s="138">
        <v>0</v>
      </c>
      <c r="G204" s="126">
        <v>6906621</v>
      </c>
      <c r="H204" s="126">
        <v>6941197</v>
      </c>
      <c r="I204" s="126">
        <v>6975947</v>
      </c>
      <c r="J204" s="126">
        <v>7010870</v>
      </c>
      <c r="K204" s="126">
        <v>7045968</v>
      </c>
      <c r="L204" s="126">
        <v>7081242</v>
      </c>
      <c r="M204" s="126">
        <v>7116693</v>
      </c>
      <c r="N204" s="126">
        <v>7152321</v>
      </c>
      <c r="O204" s="126">
        <v>7188126</v>
      </c>
      <c r="P204" s="126">
        <v>7224112</v>
      </c>
      <c r="Q204" s="126">
        <v>7260278</v>
      </c>
      <c r="R204" s="126">
        <v>7296625</v>
      </c>
      <c r="S204" s="126">
        <v>0</v>
      </c>
      <c r="T204" s="126">
        <v>0</v>
      </c>
      <c r="U204" s="126">
        <v>0</v>
      </c>
      <c r="V204" s="126">
        <v>0</v>
      </c>
      <c r="W204" s="126">
        <v>0</v>
      </c>
      <c r="X204" s="126">
        <v>0</v>
      </c>
      <c r="Y204" s="126">
        <v>0</v>
      </c>
      <c r="Z204" s="149">
        <v>0</v>
      </c>
      <c r="AB204" s="123" t="s">
        <v>191</v>
      </c>
      <c r="AC204">
        <f t="shared" si="8"/>
        <v>426000</v>
      </c>
    </row>
    <row r="205" spans="1:29" x14ac:dyDescent="0.15">
      <c r="A205" s="148" t="s">
        <v>254</v>
      </c>
      <c r="B205" s="124" t="s">
        <v>177</v>
      </c>
      <c r="C205" s="124" t="s">
        <v>194</v>
      </c>
      <c r="D205" s="130">
        <v>1.2E-2</v>
      </c>
      <c r="E205" s="140">
        <f t="shared" si="7"/>
        <v>28400000</v>
      </c>
      <c r="F205" s="138">
        <v>0</v>
      </c>
      <c r="G205" s="126">
        <v>896444</v>
      </c>
      <c r="H205" s="126">
        <v>907233</v>
      </c>
      <c r="I205" s="126">
        <v>918153</v>
      </c>
      <c r="J205" s="126">
        <v>929203</v>
      </c>
      <c r="K205" s="126">
        <v>940387</v>
      </c>
      <c r="L205" s="126">
        <v>951706</v>
      </c>
      <c r="M205" s="126">
        <v>963161</v>
      </c>
      <c r="N205" s="126">
        <v>974753</v>
      </c>
      <c r="O205" s="126">
        <v>986485</v>
      </c>
      <c r="P205" s="126">
        <v>998359</v>
      </c>
      <c r="Q205" s="126">
        <v>1010376</v>
      </c>
      <c r="R205" s="126">
        <v>1022536</v>
      </c>
      <c r="S205" s="126">
        <v>1034843</v>
      </c>
      <c r="T205" s="126">
        <v>1047299</v>
      </c>
      <c r="U205" s="126">
        <v>1059904</v>
      </c>
      <c r="V205" s="126">
        <v>1072661</v>
      </c>
      <c r="W205" s="126">
        <v>1085571</v>
      </c>
      <c r="X205" s="126">
        <v>1098638</v>
      </c>
      <c r="Y205" s="126">
        <v>1111861</v>
      </c>
      <c r="Z205" s="149">
        <v>9390427</v>
      </c>
      <c r="AB205" s="123" t="s">
        <v>191</v>
      </c>
      <c r="AC205">
        <f t="shared" si="8"/>
        <v>340800</v>
      </c>
    </row>
    <row r="206" spans="1:29" x14ac:dyDescent="0.15">
      <c r="A206" s="148" t="s">
        <v>254</v>
      </c>
      <c r="B206" s="124" t="s">
        <v>177</v>
      </c>
      <c r="C206" s="124" t="s">
        <v>194</v>
      </c>
      <c r="D206" s="130">
        <v>8.0000000000000002E-3</v>
      </c>
      <c r="E206" s="140">
        <f t="shared" si="7"/>
        <v>258900000</v>
      </c>
      <c r="F206" s="138">
        <v>0</v>
      </c>
      <c r="G206" s="126">
        <v>14276165</v>
      </c>
      <c r="H206" s="126">
        <v>14390602</v>
      </c>
      <c r="I206" s="126">
        <v>14505958</v>
      </c>
      <c r="J206" s="126">
        <v>14622238</v>
      </c>
      <c r="K206" s="126">
        <v>14739450</v>
      </c>
      <c r="L206" s="126">
        <v>14857601</v>
      </c>
      <c r="M206" s="126">
        <v>14976700</v>
      </c>
      <c r="N206" s="126">
        <v>15096753</v>
      </c>
      <c r="O206" s="126">
        <v>15217768</v>
      </c>
      <c r="P206" s="126">
        <v>15339754</v>
      </c>
      <c r="Q206" s="126">
        <v>15462718</v>
      </c>
      <c r="R206" s="126">
        <v>15586666</v>
      </c>
      <c r="S206" s="126">
        <v>15711610</v>
      </c>
      <c r="T206" s="126">
        <v>15837554</v>
      </c>
      <c r="U206" s="126">
        <v>15964508</v>
      </c>
      <c r="V206" s="126">
        <v>16092479</v>
      </c>
      <c r="W206" s="126">
        <v>16221476</v>
      </c>
      <c r="X206" s="126">
        <v>0</v>
      </c>
      <c r="Y206" s="126">
        <v>0</v>
      </c>
      <c r="Z206" s="149">
        <v>0</v>
      </c>
      <c r="AB206" s="123" t="s">
        <v>191</v>
      </c>
      <c r="AC206">
        <f t="shared" si="8"/>
        <v>2071200</v>
      </c>
    </row>
    <row r="207" spans="1:29" x14ac:dyDescent="0.15">
      <c r="A207" s="148" t="s">
        <v>254</v>
      </c>
      <c r="B207" s="124" t="s">
        <v>177</v>
      </c>
      <c r="C207" s="124" t="s">
        <v>194</v>
      </c>
      <c r="D207" s="130">
        <v>8.0000000000000002E-3</v>
      </c>
      <c r="E207" s="140">
        <f t="shared" si="7"/>
        <v>344800000</v>
      </c>
      <c r="F207" s="138">
        <v>0</v>
      </c>
      <c r="G207" s="126">
        <v>19012830</v>
      </c>
      <c r="H207" s="126">
        <v>19165238</v>
      </c>
      <c r="I207" s="126">
        <v>19318866</v>
      </c>
      <c r="J207" s="126">
        <v>19473726</v>
      </c>
      <c r="K207" s="126">
        <v>19629827</v>
      </c>
      <c r="L207" s="126">
        <v>19787180</v>
      </c>
      <c r="M207" s="126">
        <v>19945794</v>
      </c>
      <c r="N207" s="126">
        <v>20105679</v>
      </c>
      <c r="O207" s="126">
        <v>20266847</v>
      </c>
      <c r="P207" s="126">
        <v>20429305</v>
      </c>
      <c r="Q207" s="126">
        <v>20593066</v>
      </c>
      <c r="R207" s="126">
        <v>20758141</v>
      </c>
      <c r="S207" s="126">
        <v>20924538</v>
      </c>
      <c r="T207" s="126">
        <v>21092269</v>
      </c>
      <c r="U207" s="126">
        <v>21261345</v>
      </c>
      <c r="V207" s="126">
        <v>21431776</v>
      </c>
      <c r="W207" s="126">
        <v>21603573</v>
      </c>
      <c r="X207" s="126">
        <v>0</v>
      </c>
      <c r="Y207" s="126">
        <v>0</v>
      </c>
      <c r="Z207" s="149">
        <v>0</v>
      </c>
      <c r="AB207" s="123" t="s">
        <v>191</v>
      </c>
      <c r="AC207">
        <f t="shared" si="8"/>
        <v>2758400</v>
      </c>
    </row>
    <row r="208" spans="1:29" x14ac:dyDescent="0.15">
      <c r="A208" s="148" t="s">
        <v>254</v>
      </c>
      <c r="B208" s="124" t="s">
        <v>177</v>
      </c>
      <c r="C208" s="124" t="s">
        <v>194</v>
      </c>
      <c r="D208" s="130">
        <v>1E-3</v>
      </c>
      <c r="E208" s="140">
        <f t="shared" si="7"/>
        <v>9700000</v>
      </c>
      <c r="F208" s="138">
        <v>0</v>
      </c>
      <c r="G208" s="126">
        <v>0</v>
      </c>
      <c r="H208" s="126">
        <v>566036</v>
      </c>
      <c r="I208" s="126">
        <v>566602</v>
      </c>
      <c r="J208" s="126">
        <v>567169</v>
      </c>
      <c r="K208" s="126">
        <v>567736</v>
      </c>
      <c r="L208" s="126">
        <v>568304</v>
      </c>
      <c r="M208" s="126">
        <v>568872</v>
      </c>
      <c r="N208" s="126">
        <v>569442</v>
      </c>
      <c r="O208" s="126">
        <v>570011</v>
      </c>
      <c r="P208" s="126">
        <v>570581</v>
      </c>
      <c r="Q208" s="126">
        <v>571153</v>
      </c>
      <c r="R208" s="126">
        <v>571723</v>
      </c>
      <c r="S208" s="126">
        <v>572295</v>
      </c>
      <c r="T208" s="126">
        <v>572868</v>
      </c>
      <c r="U208" s="126">
        <v>573441</v>
      </c>
      <c r="V208" s="126">
        <v>574014</v>
      </c>
      <c r="W208" s="126">
        <v>574589</v>
      </c>
      <c r="X208" s="126">
        <v>575164</v>
      </c>
      <c r="Y208" s="126">
        <v>0</v>
      </c>
      <c r="Z208" s="149">
        <v>0</v>
      </c>
      <c r="AB208" s="123" t="s">
        <v>191</v>
      </c>
      <c r="AC208">
        <f t="shared" si="8"/>
        <v>9700</v>
      </c>
    </row>
    <row r="209" spans="1:29" x14ac:dyDescent="0.15">
      <c r="A209" s="148" t="s">
        <v>254</v>
      </c>
      <c r="B209" s="124" t="s">
        <v>177</v>
      </c>
      <c r="C209" s="124" t="s">
        <v>192</v>
      </c>
      <c r="D209" s="130">
        <v>2.8000000000000004E-3</v>
      </c>
      <c r="E209" s="140">
        <f t="shared" si="7"/>
        <v>2500000</v>
      </c>
      <c r="F209" s="138">
        <v>0</v>
      </c>
      <c r="G209" s="126">
        <v>312000</v>
      </c>
      <c r="H209" s="126">
        <v>312000</v>
      </c>
      <c r="I209" s="126">
        <v>312000</v>
      </c>
      <c r="J209" s="126">
        <v>312000</v>
      </c>
      <c r="K209" s="126">
        <v>312000</v>
      </c>
      <c r="L209" s="126">
        <v>312000</v>
      </c>
      <c r="M209" s="126">
        <v>312000</v>
      </c>
      <c r="N209" s="126">
        <v>316000</v>
      </c>
      <c r="O209" s="126">
        <v>0</v>
      </c>
      <c r="P209" s="126">
        <v>0</v>
      </c>
      <c r="Q209" s="126">
        <v>0</v>
      </c>
      <c r="R209" s="126">
        <v>0</v>
      </c>
      <c r="S209" s="126">
        <v>0</v>
      </c>
      <c r="T209" s="126">
        <v>0</v>
      </c>
      <c r="U209" s="126">
        <v>0</v>
      </c>
      <c r="V209" s="126">
        <v>0</v>
      </c>
      <c r="W209" s="126">
        <v>0</v>
      </c>
      <c r="X209" s="126">
        <v>0</v>
      </c>
      <c r="Y209" s="126">
        <v>0</v>
      </c>
      <c r="Z209" s="149">
        <v>0</v>
      </c>
      <c r="AB209" s="123" t="s">
        <v>191</v>
      </c>
      <c r="AC209">
        <f t="shared" si="8"/>
        <v>7000.0000000000009</v>
      </c>
    </row>
    <row r="210" spans="1:29" x14ac:dyDescent="0.15">
      <c r="A210" s="148" t="s">
        <v>254</v>
      </c>
      <c r="B210" s="124" t="s">
        <v>177</v>
      </c>
      <c r="C210" s="124" t="s">
        <v>192</v>
      </c>
      <c r="D210" s="130">
        <v>2E-3</v>
      </c>
      <c r="E210" s="140">
        <f t="shared" si="7"/>
        <v>58200000</v>
      </c>
      <c r="F210" s="138">
        <v>0</v>
      </c>
      <c r="G210" s="126">
        <v>7274000</v>
      </c>
      <c r="H210" s="126">
        <v>7274000</v>
      </c>
      <c r="I210" s="126">
        <v>7274000</v>
      </c>
      <c r="J210" s="126">
        <v>7274000</v>
      </c>
      <c r="K210" s="126">
        <v>7274000</v>
      </c>
      <c r="L210" s="126">
        <v>7274000</v>
      </c>
      <c r="M210" s="126">
        <v>7274000</v>
      </c>
      <c r="N210" s="126">
        <v>7282000</v>
      </c>
      <c r="O210" s="126">
        <v>0</v>
      </c>
      <c r="P210" s="126">
        <v>0</v>
      </c>
      <c r="Q210" s="126">
        <v>0</v>
      </c>
      <c r="R210" s="126">
        <v>0</v>
      </c>
      <c r="S210" s="126">
        <v>0</v>
      </c>
      <c r="T210" s="126">
        <v>0</v>
      </c>
      <c r="U210" s="126">
        <v>0</v>
      </c>
      <c r="V210" s="126">
        <v>0</v>
      </c>
      <c r="W210" s="126">
        <v>0</v>
      </c>
      <c r="X210" s="126">
        <v>0</v>
      </c>
      <c r="Y210" s="126">
        <v>0</v>
      </c>
      <c r="Z210" s="149">
        <v>0</v>
      </c>
      <c r="AB210" s="123" t="s">
        <v>191</v>
      </c>
      <c r="AC210">
        <f t="shared" si="8"/>
        <v>116400</v>
      </c>
    </row>
    <row r="211" spans="1:29" x14ac:dyDescent="0.15">
      <c r="A211" s="148" t="s">
        <v>254</v>
      </c>
      <c r="B211" s="124" t="s">
        <v>177</v>
      </c>
      <c r="C211" s="124" t="s">
        <v>192</v>
      </c>
      <c r="D211" s="130">
        <v>2E-3</v>
      </c>
      <c r="E211" s="140">
        <f t="shared" si="7"/>
        <v>15200000</v>
      </c>
      <c r="F211" s="138">
        <v>0</v>
      </c>
      <c r="G211" s="126">
        <v>1900000</v>
      </c>
      <c r="H211" s="126">
        <v>1900000</v>
      </c>
      <c r="I211" s="126">
        <v>1900000</v>
      </c>
      <c r="J211" s="126">
        <v>1900000</v>
      </c>
      <c r="K211" s="126">
        <v>1900000</v>
      </c>
      <c r="L211" s="126">
        <v>1900000</v>
      </c>
      <c r="M211" s="126">
        <v>1900000</v>
      </c>
      <c r="N211" s="126">
        <v>1900000</v>
      </c>
      <c r="O211" s="126">
        <v>0</v>
      </c>
      <c r="P211" s="126">
        <v>0</v>
      </c>
      <c r="Q211" s="126">
        <v>0</v>
      </c>
      <c r="R211" s="126">
        <v>0</v>
      </c>
      <c r="S211" s="126">
        <v>0</v>
      </c>
      <c r="T211" s="126">
        <v>0</v>
      </c>
      <c r="U211" s="126">
        <v>0</v>
      </c>
      <c r="V211" s="126">
        <v>0</v>
      </c>
      <c r="W211" s="126">
        <v>0</v>
      </c>
      <c r="X211" s="126">
        <v>0</v>
      </c>
      <c r="Y211" s="126">
        <v>0</v>
      </c>
      <c r="Z211" s="149">
        <v>0</v>
      </c>
      <c r="AB211" s="123" t="s">
        <v>191</v>
      </c>
      <c r="AC211">
        <f t="shared" si="8"/>
        <v>30400</v>
      </c>
    </row>
    <row r="212" spans="1:29" x14ac:dyDescent="0.15">
      <c r="A212" s="148" t="s">
        <v>254</v>
      </c>
      <c r="B212" s="124" t="s">
        <v>177</v>
      </c>
      <c r="C212" s="124" t="s">
        <v>194</v>
      </c>
      <c r="D212" s="130">
        <v>2E-3</v>
      </c>
      <c r="E212" s="140">
        <f t="shared" si="7"/>
        <v>69000000</v>
      </c>
      <c r="F212" s="138">
        <v>0</v>
      </c>
      <c r="G212" s="126">
        <v>0</v>
      </c>
      <c r="H212" s="126">
        <v>3070972</v>
      </c>
      <c r="I212" s="126">
        <v>3077117</v>
      </c>
      <c r="J212" s="126">
        <v>3083275</v>
      </c>
      <c r="K212" s="126">
        <v>3089444</v>
      </c>
      <c r="L212" s="126">
        <v>3095626</v>
      </c>
      <c r="M212" s="126">
        <v>3101820</v>
      </c>
      <c r="N212" s="126">
        <v>3108027</v>
      </c>
      <c r="O212" s="126">
        <v>3114246</v>
      </c>
      <c r="P212" s="126">
        <v>3120478</v>
      </c>
      <c r="Q212" s="126">
        <v>3126722</v>
      </c>
      <c r="R212" s="126">
        <v>3132978</v>
      </c>
      <c r="S212" s="126">
        <v>3139247</v>
      </c>
      <c r="T212" s="126">
        <v>3145530</v>
      </c>
      <c r="U212" s="126">
        <v>3151823</v>
      </c>
      <c r="V212" s="126">
        <v>3158130</v>
      </c>
      <c r="W212" s="126">
        <v>3164450</v>
      </c>
      <c r="X212" s="126">
        <v>3170782</v>
      </c>
      <c r="Y212" s="126">
        <v>3177126</v>
      </c>
      <c r="Z212" s="149">
        <v>12772207</v>
      </c>
      <c r="AB212" s="123" t="s">
        <v>191</v>
      </c>
      <c r="AC212">
        <f t="shared" si="8"/>
        <v>138000</v>
      </c>
    </row>
    <row r="213" spans="1:29" x14ac:dyDescent="0.15">
      <c r="A213" s="148" t="s">
        <v>254</v>
      </c>
      <c r="B213" s="124" t="s">
        <v>177</v>
      </c>
      <c r="C213" s="124" t="s">
        <v>194</v>
      </c>
      <c r="D213" s="130">
        <v>1E-3</v>
      </c>
      <c r="E213" s="140">
        <f t="shared" si="7"/>
        <v>32700000</v>
      </c>
      <c r="F213" s="138">
        <v>0</v>
      </c>
      <c r="G213" s="126">
        <v>0</v>
      </c>
      <c r="H213" s="126">
        <v>1908183</v>
      </c>
      <c r="I213" s="126">
        <v>1910092</v>
      </c>
      <c r="J213" s="126">
        <v>1912003</v>
      </c>
      <c r="K213" s="126">
        <v>1913916</v>
      </c>
      <c r="L213" s="126">
        <v>1915829</v>
      </c>
      <c r="M213" s="126">
        <v>1917746</v>
      </c>
      <c r="N213" s="126">
        <v>1919664</v>
      </c>
      <c r="O213" s="126">
        <v>1921584</v>
      </c>
      <c r="P213" s="126">
        <v>1923507</v>
      </c>
      <c r="Q213" s="126">
        <v>1925431</v>
      </c>
      <c r="R213" s="126">
        <v>1927356</v>
      </c>
      <c r="S213" s="126">
        <v>1929284</v>
      </c>
      <c r="T213" s="126">
        <v>1931214</v>
      </c>
      <c r="U213" s="126">
        <v>1933145</v>
      </c>
      <c r="V213" s="126">
        <v>1935079</v>
      </c>
      <c r="W213" s="126">
        <v>1937015</v>
      </c>
      <c r="X213" s="126">
        <v>1938952</v>
      </c>
      <c r="Y213" s="126">
        <v>0</v>
      </c>
      <c r="Z213" s="149">
        <v>0</v>
      </c>
      <c r="AB213" s="123" t="s">
        <v>191</v>
      </c>
      <c r="AC213">
        <f t="shared" si="8"/>
        <v>32700</v>
      </c>
    </row>
    <row r="214" spans="1:29" x14ac:dyDescent="0.15">
      <c r="A214" s="148" t="s">
        <v>254</v>
      </c>
      <c r="B214" s="124" t="s">
        <v>177</v>
      </c>
      <c r="C214" s="124" t="s">
        <v>194</v>
      </c>
      <c r="D214" s="130">
        <v>3.0000000000000001E-3</v>
      </c>
      <c r="E214" s="140">
        <f t="shared" si="7"/>
        <v>97300000</v>
      </c>
      <c r="F214" s="138">
        <v>0</v>
      </c>
      <c r="G214" s="126">
        <v>0</v>
      </c>
      <c r="H214" s="126">
        <v>2140849</v>
      </c>
      <c r="I214" s="126">
        <v>4291336</v>
      </c>
      <c r="J214" s="126">
        <v>4304220</v>
      </c>
      <c r="K214" s="126">
        <v>4317142</v>
      </c>
      <c r="L214" s="126">
        <v>4330103</v>
      </c>
      <c r="M214" s="126">
        <v>4343103</v>
      </c>
      <c r="N214" s="126">
        <v>4356143</v>
      </c>
      <c r="O214" s="126">
        <v>4369221</v>
      </c>
      <c r="P214" s="126">
        <v>4382338</v>
      </c>
      <c r="Q214" s="126">
        <v>4395495</v>
      </c>
      <c r="R214" s="126">
        <v>4408692</v>
      </c>
      <c r="S214" s="126">
        <v>4421928</v>
      </c>
      <c r="T214" s="126">
        <v>4435204</v>
      </c>
      <c r="U214" s="126">
        <v>4448518</v>
      </c>
      <c r="V214" s="126">
        <v>4461874</v>
      </c>
      <c r="W214" s="126">
        <v>4475270</v>
      </c>
      <c r="X214" s="126">
        <v>4488706</v>
      </c>
      <c r="Y214" s="126">
        <v>4502182</v>
      </c>
      <c r="Z214" s="149">
        <v>20427676</v>
      </c>
      <c r="AB214" s="123" t="s">
        <v>191</v>
      </c>
      <c r="AC214">
        <f t="shared" si="8"/>
        <v>291900</v>
      </c>
    </row>
    <row r="215" spans="1:29" x14ac:dyDescent="0.15">
      <c r="A215" s="148" t="s">
        <v>254</v>
      </c>
      <c r="B215" s="124" t="s">
        <v>177</v>
      </c>
      <c r="C215" s="124" t="s">
        <v>194</v>
      </c>
      <c r="D215" s="130">
        <v>5.0000000000000001E-3</v>
      </c>
      <c r="E215" s="140">
        <f t="shared" si="7"/>
        <v>359900000</v>
      </c>
      <c r="F215" s="138">
        <v>0</v>
      </c>
      <c r="G215" s="126">
        <v>0</v>
      </c>
      <c r="H215" s="126">
        <v>0</v>
      </c>
      <c r="I215" s="126">
        <v>15515623</v>
      </c>
      <c r="J215" s="126">
        <v>15593298</v>
      </c>
      <c r="K215" s="126">
        <v>15671362</v>
      </c>
      <c r="L215" s="126">
        <v>15749817</v>
      </c>
      <c r="M215" s="126">
        <v>15828665</v>
      </c>
      <c r="N215" s="126">
        <v>15907906</v>
      </c>
      <c r="O215" s="126">
        <v>15987546</v>
      </c>
      <c r="P215" s="126">
        <v>16067583</v>
      </c>
      <c r="Q215" s="126">
        <v>16148022</v>
      </c>
      <c r="R215" s="126">
        <v>16228863</v>
      </c>
      <c r="S215" s="126">
        <v>16310108</v>
      </c>
      <c r="T215" s="126">
        <v>16391760</v>
      </c>
      <c r="U215" s="126">
        <v>16473822</v>
      </c>
      <c r="V215" s="126">
        <v>16556294</v>
      </c>
      <c r="W215" s="126">
        <v>16639179</v>
      </c>
      <c r="X215" s="126">
        <v>16722479</v>
      </c>
      <c r="Y215" s="126">
        <v>16806196</v>
      </c>
      <c r="Z215" s="149">
        <v>85301477</v>
      </c>
      <c r="AB215" s="123" t="s">
        <v>191</v>
      </c>
      <c r="AC215">
        <f t="shared" si="8"/>
        <v>1799500</v>
      </c>
    </row>
    <row r="216" spans="1:29" x14ac:dyDescent="0.15">
      <c r="A216" s="148" t="s">
        <v>254</v>
      </c>
      <c r="B216" s="124" t="s">
        <v>177</v>
      </c>
      <c r="C216" s="124" t="s">
        <v>194</v>
      </c>
      <c r="D216" s="130">
        <v>4.0000000000000002E-4</v>
      </c>
      <c r="E216" s="140">
        <f t="shared" si="7"/>
        <v>10700000</v>
      </c>
      <c r="F216" s="138">
        <v>0</v>
      </c>
      <c r="G216" s="126">
        <v>0</v>
      </c>
      <c r="H216" s="126">
        <v>0</v>
      </c>
      <c r="I216" s="126">
        <v>1068075</v>
      </c>
      <c r="J216" s="126">
        <v>1068503</v>
      </c>
      <c r="K216" s="126">
        <v>1068931</v>
      </c>
      <c r="L216" s="126">
        <v>1069357</v>
      </c>
      <c r="M216" s="126">
        <v>1069785</v>
      </c>
      <c r="N216" s="126">
        <v>1070213</v>
      </c>
      <c r="O216" s="126">
        <v>1070641</v>
      </c>
      <c r="P216" s="126">
        <v>1071069</v>
      </c>
      <c r="Q216" s="126">
        <v>1071499</v>
      </c>
      <c r="R216" s="126">
        <v>1071927</v>
      </c>
      <c r="S216" s="126">
        <v>0</v>
      </c>
      <c r="T216" s="126">
        <v>0</v>
      </c>
      <c r="U216" s="126">
        <v>0</v>
      </c>
      <c r="V216" s="126">
        <v>0</v>
      </c>
      <c r="W216" s="126">
        <v>0</v>
      </c>
      <c r="X216" s="126">
        <v>0</v>
      </c>
      <c r="Y216" s="126">
        <v>0</v>
      </c>
      <c r="Z216" s="149">
        <v>0</v>
      </c>
      <c r="AB216" s="123" t="s">
        <v>191</v>
      </c>
      <c r="AC216">
        <f t="shared" si="8"/>
        <v>4280</v>
      </c>
    </row>
    <row r="217" spans="1:29" x14ac:dyDescent="0.15">
      <c r="A217" s="148" t="s">
        <v>255</v>
      </c>
      <c r="B217" s="124" t="s">
        <v>177</v>
      </c>
      <c r="C217" s="124" t="s">
        <v>193</v>
      </c>
      <c r="D217" s="130">
        <v>8.3000000000000001E-3</v>
      </c>
      <c r="E217" s="140">
        <f t="shared" si="7"/>
        <v>1978000</v>
      </c>
      <c r="F217" s="138">
        <v>658000</v>
      </c>
      <c r="G217" s="126">
        <v>658000</v>
      </c>
      <c r="H217" s="126">
        <v>662000</v>
      </c>
      <c r="I217" s="126">
        <v>0</v>
      </c>
      <c r="J217" s="126">
        <v>0</v>
      </c>
      <c r="K217" s="126">
        <v>0</v>
      </c>
      <c r="L217" s="126">
        <v>0</v>
      </c>
      <c r="M217" s="126">
        <v>0</v>
      </c>
      <c r="N217" s="126">
        <v>0</v>
      </c>
      <c r="O217" s="126">
        <v>0</v>
      </c>
      <c r="P217" s="126">
        <v>0</v>
      </c>
      <c r="Q217" s="126">
        <v>0</v>
      </c>
      <c r="R217" s="126">
        <v>0</v>
      </c>
      <c r="S217" s="126">
        <v>0</v>
      </c>
      <c r="T217" s="126">
        <v>0</v>
      </c>
      <c r="U217" s="126">
        <v>0</v>
      </c>
      <c r="V217" s="126">
        <v>0</v>
      </c>
      <c r="W217" s="126">
        <v>0</v>
      </c>
      <c r="X217" s="126">
        <v>0</v>
      </c>
      <c r="Y217" s="126">
        <v>0</v>
      </c>
      <c r="Z217" s="149">
        <v>0</v>
      </c>
      <c r="AB217" s="123" t="s">
        <v>191</v>
      </c>
      <c r="AC217">
        <f t="shared" si="8"/>
        <v>16417.400000000001</v>
      </c>
    </row>
    <row r="218" spans="1:29" x14ac:dyDescent="0.15">
      <c r="A218" s="148" t="s">
        <v>255</v>
      </c>
      <c r="B218" s="124" t="s">
        <v>177</v>
      </c>
      <c r="C218" s="124" t="s">
        <v>193</v>
      </c>
      <c r="D218" s="130">
        <v>8.3000000000000001E-3</v>
      </c>
      <c r="E218" s="140">
        <f t="shared" si="7"/>
        <v>1912000</v>
      </c>
      <c r="F218" s="138">
        <v>632000</v>
      </c>
      <c r="G218" s="126">
        <v>632000</v>
      </c>
      <c r="H218" s="126">
        <v>648000</v>
      </c>
      <c r="I218" s="126">
        <v>0</v>
      </c>
      <c r="J218" s="126">
        <v>0</v>
      </c>
      <c r="K218" s="126">
        <v>0</v>
      </c>
      <c r="L218" s="126">
        <v>0</v>
      </c>
      <c r="M218" s="126">
        <v>0</v>
      </c>
      <c r="N218" s="126">
        <v>0</v>
      </c>
      <c r="O218" s="126">
        <v>0</v>
      </c>
      <c r="P218" s="126">
        <v>0</v>
      </c>
      <c r="Q218" s="126">
        <v>0</v>
      </c>
      <c r="R218" s="126">
        <v>0</v>
      </c>
      <c r="S218" s="126">
        <v>0</v>
      </c>
      <c r="T218" s="126">
        <v>0</v>
      </c>
      <c r="U218" s="126">
        <v>0</v>
      </c>
      <c r="V218" s="126">
        <v>0</v>
      </c>
      <c r="W218" s="126">
        <v>0</v>
      </c>
      <c r="X218" s="126">
        <v>0</v>
      </c>
      <c r="Y218" s="126">
        <v>0</v>
      </c>
      <c r="Z218" s="149">
        <v>0</v>
      </c>
      <c r="AB218" s="123" t="s">
        <v>191</v>
      </c>
      <c r="AC218">
        <f t="shared" si="8"/>
        <v>15869.6</v>
      </c>
    </row>
    <row r="219" spans="1:29" x14ac:dyDescent="0.15">
      <c r="A219" s="148" t="s">
        <v>255</v>
      </c>
      <c r="B219" s="124" t="s">
        <v>177</v>
      </c>
      <c r="C219" s="124" t="s">
        <v>193</v>
      </c>
      <c r="D219" s="130">
        <v>8.3000000000000001E-3</v>
      </c>
      <c r="E219" s="140">
        <f t="shared" si="7"/>
        <v>956000</v>
      </c>
      <c r="F219" s="138">
        <v>316000</v>
      </c>
      <c r="G219" s="126">
        <v>316000</v>
      </c>
      <c r="H219" s="126">
        <v>324000</v>
      </c>
      <c r="I219" s="126">
        <v>0</v>
      </c>
      <c r="J219" s="126">
        <v>0</v>
      </c>
      <c r="K219" s="126">
        <v>0</v>
      </c>
      <c r="L219" s="126">
        <v>0</v>
      </c>
      <c r="M219" s="126">
        <v>0</v>
      </c>
      <c r="N219" s="126">
        <v>0</v>
      </c>
      <c r="O219" s="126">
        <v>0</v>
      </c>
      <c r="P219" s="126">
        <v>0</v>
      </c>
      <c r="Q219" s="126">
        <v>0</v>
      </c>
      <c r="R219" s="126">
        <v>0</v>
      </c>
      <c r="S219" s="126">
        <v>0</v>
      </c>
      <c r="T219" s="126">
        <v>0</v>
      </c>
      <c r="U219" s="126">
        <v>0</v>
      </c>
      <c r="V219" s="126">
        <v>0</v>
      </c>
      <c r="W219" s="126">
        <v>0</v>
      </c>
      <c r="X219" s="126">
        <v>0</v>
      </c>
      <c r="Y219" s="126">
        <v>0</v>
      </c>
      <c r="Z219" s="149">
        <v>0</v>
      </c>
      <c r="AB219" s="123" t="s">
        <v>191</v>
      </c>
      <c r="AC219">
        <f t="shared" si="8"/>
        <v>7934.8</v>
      </c>
    </row>
    <row r="220" spans="1:29" x14ac:dyDescent="0.15">
      <c r="A220" s="148" t="s">
        <v>255</v>
      </c>
      <c r="B220" s="124" t="s">
        <v>177</v>
      </c>
      <c r="C220" s="124" t="s">
        <v>192</v>
      </c>
      <c r="D220" s="130">
        <v>6.6E-3</v>
      </c>
      <c r="E220" s="140">
        <f t="shared" si="7"/>
        <v>525000</v>
      </c>
      <c r="F220" s="138">
        <v>150000</v>
      </c>
      <c r="G220" s="126">
        <v>150000</v>
      </c>
      <c r="H220" s="126">
        <v>150000</v>
      </c>
      <c r="I220" s="126">
        <v>75000</v>
      </c>
      <c r="J220" s="126">
        <v>0</v>
      </c>
      <c r="K220" s="126">
        <v>0</v>
      </c>
      <c r="L220" s="126">
        <v>0</v>
      </c>
      <c r="M220" s="126">
        <v>0</v>
      </c>
      <c r="N220" s="126">
        <v>0</v>
      </c>
      <c r="O220" s="126">
        <v>0</v>
      </c>
      <c r="P220" s="126">
        <v>0</v>
      </c>
      <c r="Q220" s="126">
        <v>0</v>
      </c>
      <c r="R220" s="126">
        <v>0</v>
      </c>
      <c r="S220" s="126">
        <v>0</v>
      </c>
      <c r="T220" s="126">
        <v>0</v>
      </c>
      <c r="U220" s="126">
        <v>0</v>
      </c>
      <c r="V220" s="126">
        <v>0</v>
      </c>
      <c r="W220" s="126">
        <v>0</v>
      </c>
      <c r="X220" s="126">
        <v>0</v>
      </c>
      <c r="Y220" s="126">
        <v>0</v>
      </c>
      <c r="Z220" s="149">
        <v>0</v>
      </c>
      <c r="AB220" s="123" t="s">
        <v>191</v>
      </c>
      <c r="AC220">
        <f t="shared" si="8"/>
        <v>3465</v>
      </c>
    </row>
    <row r="221" spans="1:29" x14ac:dyDescent="0.15">
      <c r="A221" s="148" t="s">
        <v>256</v>
      </c>
      <c r="B221" s="124" t="s">
        <v>177</v>
      </c>
      <c r="C221" s="124" t="s">
        <v>192</v>
      </c>
      <c r="D221" s="130">
        <v>1.4199999999999999E-2</v>
      </c>
      <c r="E221" s="140">
        <f t="shared" si="7"/>
        <v>922000</v>
      </c>
      <c r="F221" s="138">
        <v>108000</v>
      </c>
      <c r="G221" s="126">
        <v>108000</v>
      </c>
      <c r="H221" s="126">
        <v>108000</v>
      </c>
      <c r="I221" s="126">
        <v>108000</v>
      </c>
      <c r="J221" s="126">
        <v>108000</v>
      </c>
      <c r="K221" s="126">
        <v>108000</v>
      </c>
      <c r="L221" s="126">
        <v>108000</v>
      </c>
      <c r="M221" s="126">
        <v>108000</v>
      </c>
      <c r="N221" s="126">
        <v>58000</v>
      </c>
      <c r="O221" s="126">
        <v>0</v>
      </c>
      <c r="P221" s="126">
        <v>0</v>
      </c>
      <c r="Q221" s="126">
        <v>0</v>
      </c>
      <c r="R221" s="126">
        <v>0</v>
      </c>
      <c r="S221" s="126">
        <v>0</v>
      </c>
      <c r="T221" s="126">
        <v>0</v>
      </c>
      <c r="U221" s="126">
        <v>0</v>
      </c>
      <c r="V221" s="126">
        <v>0</v>
      </c>
      <c r="W221" s="126">
        <v>0</v>
      </c>
      <c r="X221" s="126">
        <v>0</v>
      </c>
      <c r="Y221" s="126">
        <v>0</v>
      </c>
      <c r="Z221" s="149">
        <v>0</v>
      </c>
      <c r="AB221" s="123" t="s">
        <v>191</v>
      </c>
      <c r="AC221">
        <f t="shared" si="8"/>
        <v>13092.4</v>
      </c>
    </row>
    <row r="222" spans="1:29" x14ac:dyDescent="0.15">
      <c r="A222" s="148" t="s">
        <v>257</v>
      </c>
      <c r="B222" s="124" t="s">
        <v>177</v>
      </c>
      <c r="C222" s="124" t="s">
        <v>192</v>
      </c>
      <c r="D222" s="130">
        <v>5.9800000000000001E-3</v>
      </c>
      <c r="E222" s="140">
        <f t="shared" si="7"/>
        <v>20500000</v>
      </c>
      <c r="F222" s="138">
        <v>10250000</v>
      </c>
      <c r="G222" s="126">
        <v>10250000</v>
      </c>
      <c r="H222" s="126">
        <v>0</v>
      </c>
      <c r="I222" s="126">
        <v>0</v>
      </c>
      <c r="J222" s="126">
        <v>0</v>
      </c>
      <c r="K222" s="126">
        <v>0</v>
      </c>
      <c r="L222" s="126">
        <v>0</v>
      </c>
      <c r="M222" s="126">
        <v>0</v>
      </c>
      <c r="N222" s="126">
        <v>0</v>
      </c>
      <c r="O222" s="126">
        <v>0</v>
      </c>
      <c r="P222" s="126">
        <v>0</v>
      </c>
      <c r="Q222" s="126">
        <v>0</v>
      </c>
      <c r="R222" s="126">
        <v>0</v>
      </c>
      <c r="S222" s="126">
        <v>0</v>
      </c>
      <c r="T222" s="126">
        <v>0</v>
      </c>
      <c r="U222" s="126">
        <v>0</v>
      </c>
      <c r="V222" s="126">
        <v>0</v>
      </c>
      <c r="W222" s="126">
        <v>0</v>
      </c>
      <c r="X222" s="126">
        <v>0</v>
      </c>
      <c r="Y222" s="126">
        <v>0</v>
      </c>
      <c r="Z222" s="149">
        <v>0</v>
      </c>
      <c r="AB222" s="123" t="s">
        <v>191</v>
      </c>
      <c r="AC222">
        <f t="shared" si="8"/>
        <v>122590</v>
      </c>
    </row>
    <row r="223" spans="1:29" x14ac:dyDescent="0.15">
      <c r="A223" s="148" t="s">
        <v>257</v>
      </c>
      <c r="B223" s="124" t="s">
        <v>177</v>
      </c>
      <c r="C223" s="124" t="s">
        <v>194</v>
      </c>
      <c r="D223" s="130">
        <v>6.9999999999999993E-3</v>
      </c>
      <c r="E223" s="140">
        <f t="shared" si="7"/>
        <v>32400000</v>
      </c>
      <c r="F223" s="138">
        <v>2597444</v>
      </c>
      <c r="G223" s="126">
        <v>2615659</v>
      </c>
      <c r="H223" s="126">
        <v>2634000</v>
      </c>
      <c r="I223" s="126">
        <v>2652470</v>
      </c>
      <c r="J223" s="126">
        <v>2671070</v>
      </c>
      <c r="K223" s="126">
        <v>2689801</v>
      </c>
      <c r="L223" s="126">
        <v>2708662</v>
      </c>
      <c r="M223" s="126">
        <v>2727655</v>
      </c>
      <c r="N223" s="126">
        <v>2746783</v>
      </c>
      <c r="O223" s="126">
        <v>2766044</v>
      </c>
      <c r="P223" s="126">
        <v>2785440</v>
      </c>
      <c r="Q223" s="126">
        <v>2804972</v>
      </c>
      <c r="R223" s="126">
        <v>0</v>
      </c>
      <c r="S223" s="126">
        <v>0</v>
      </c>
      <c r="T223" s="126">
        <v>0</v>
      </c>
      <c r="U223" s="126">
        <v>0</v>
      </c>
      <c r="V223" s="126">
        <v>0</v>
      </c>
      <c r="W223" s="126">
        <v>0</v>
      </c>
      <c r="X223" s="126">
        <v>0</v>
      </c>
      <c r="Y223" s="126">
        <v>0</v>
      </c>
      <c r="Z223" s="149">
        <v>0</v>
      </c>
      <c r="AB223" s="123" t="s">
        <v>191</v>
      </c>
      <c r="AC223">
        <f t="shared" si="8"/>
        <v>226799.99999999997</v>
      </c>
    </row>
    <row r="224" spans="1:29" x14ac:dyDescent="0.15">
      <c r="A224" s="148" t="s">
        <v>257</v>
      </c>
      <c r="B224" s="124" t="s">
        <v>177</v>
      </c>
      <c r="C224" s="124" t="s">
        <v>192</v>
      </c>
      <c r="D224" s="130">
        <v>3.0000000000000001E-3</v>
      </c>
      <c r="E224" s="140">
        <f t="shared" si="7"/>
        <v>29300000</v>
      </c>
      <c r="F224" s="138">
        <v>0</v>
      </c>
      <c r="G224" s="126">
        <v>0</v>
      </c>
      <c r="H224" s="126">
        <v>1722000</v>
      </c>
      <c r="I224" s="126">
        <v>1722000</v>
      </c>
      <c r="J224" s="126">
        <v>1722000</v>
      </c>
      <c r="K224" s="126">
        <v>1722000</v>
      </c>
      <c r="L224" s="126">
        <v>1722000</v>
      </c>
      <c r="M224" s="126">
        <v>1722000</v>
      </c>
      <c r="N224" s="126">
        <v>1722000</v>
      </c>
      <c r="O224" s="126">
        <v>1722000</v>
      </c>
      <c r="P224" s="126">
        <v>1722000</v>
      </c>
      <c r="Q224" s="126">
        <v>1722000</v>
      </c>
      <c r="R224" s="126">
        <v>1722000</v>
      </c>
      <c r="S224" s="126">
        <v>1722000</v>
      </c>
      <c r="T224" s="126">
        <v>1722000</v>
      </c>
      <c r="U224" s="126">
        <v>1722000</v>
      </c>
      <c r="V224" s="126">
        <v>1722000</v>
      </c>
      <c r="W224" s="126">
        <v>1722000</v>
      </c>
      <c r="X224" s="126">
        <v>1748000</v>
      </c>
      <c r="Y224" s="126">
        <v>0</v>
      </c>
      <c r="Z224" s="149">
        <v>0</v>
      </c>
      <c r="AB224" s="123" t="s">
        <v>191</v>
      </c>
      <c r="AC224">
        <f t="shared" si="8"/>
        <v>87900</v>
      </c>
    </row>
    <row r="225" spans="1:29" x14ac:dyDescent="0.15">
      <c r="A225" s="148" t="s">
        <v>257</v>
      </c>
      <c r="B225" s="124" t="s">
        <v>177</v>
      </c>
      <c r="C225" s="124" t="s">
        <v>194</v>
      </c>
      <c r="D225" s="130">
        <v>1E-4</v>
      </c>
      <c r="E225" s="140">
        <f t="shared" si="7"/>
        <v>23300000</v>
      </c>
      <c r="F225" s="138">
        <v>0</v>
      </c>
      <c r="G225" s="126">
        <v>5824126</v>
      </c>
      <c r="H225" s="126">
        <v>5824709</v>
      </c>
      <c r="I225" s="126">
        <v>5825291</v>
      </c>
      <c r="J225" s="126">
        <v>5825874</v>
      </c>
      <c r="K225" s="126">
        <v>0</v>
      </c>
      <c r="L225" s="126">
        <v>0</v>
      </c>
      <c r="M225" s="126">
        <v>0</v>
      </c>
      <c r="N225" s="126">
        <v>0</v>
      </c>
      <c r="O225" s="126">
        <v>0</v>
      </c>
      <c r="P225" s="126">
        <v>0</v>
      </c>
      <c r="Q225" s="126">
        <v>0</v>
      </c>
      <c r="R225" s="126">
        <v>0</v>
      </c>
      <c r="S225" s="126">
        <v>0</v>
      </c>
      <c r="T225" s="126">
        <v>0</v>
      </c>
      <c r="U225" s="126">
        <v>0</v>
      </c>
      <c r="V225" s="126">
        <v>0</v>
      </c>
      <c r="W225" s="126">
        <v>0</v>
      </c>
      <c r="X225" s="126">
        <v>0</v>
      </c>
      <c r="Y225" s="126">
        <v>0</v>
      </c>
      <c r="Z225" s="149">
        <v>0</v>
      </c>
      <c r="AB225" s="123" t="s">
        <v>191</v>
      </c>
      <c r="AC225">
        <f t="shared" si="8"/>
        <v>2330</v>
      </c>
    </row>
    <row r="226" spans="1:29" x14ac:dyDescent="0.15">
      <c r="A226" s="148" t="s">
        <v>258</v>
      </c>
      <c r="B226" s="124" t="s">
        <v>177</v>
      </c>
      <c r="C226" s="124" t="s">
        <v>194</v>
      </c>
      <c r="D226" s="130">
        <v>1E-3</v>
      </c>
      <c r="E226" s="140">
        <f t="shared" si="7"/>
        <v>9800000</v>
      </c>
      <c r="F226" s="138">
        <v>0</v>
      </c>
      <c r="G226" s="126">
        <v>1220718</v>
      </c>
      <c r="H226" s="126">
        <v>1221939</v>
      </c>
      <c r="I226" s="126">
        <v>1223161</v>
      </c>
      <c r="J226" s="126">
        <v>1224384</v>
      </c>
      <c r="K226" s="126">
        <v>1225609</v>
      </c>
      <c r="L226" s="126">
        <v>1226835</v>
      </c>
      <c r="M226" s="126">
        <v>1228063</v>
      </c>
      <c r="N226" s="126">
        <v>1229291</v>
      </c>
      <c r="O226" s="126">
        <v>0</v>
      </c>
      <c r="P226" s="126">
        <v>0</v>
      </c>
      <c r="Q226" s="126">
        <v>0</v>
      </c>
      <c r="R226" s="126">
        <v>0</v>
      </c>
      <c r="S226" s="126">
        <v>0</v>
      </c>
      <c r="T226" s="126">
        <v>0</v>
      </c>
      <c r="U226" s="126">
        <v>0</v>
      </c>
      <c r="V226" s="126">
        <v>0</v>
      </c>
      <c r="W226" s="126">
        <v>0</v>
      </c>
      <c r="X226" s="126">
        <v>0</v>
      </c>
      <c r="Y226" s="126">
        <v>0</v>
      </c>
      <c r="Z226" s="149">
        <v>0</v>
      </c>
      <c r="AB226" s="123" t="s">
        <v>191</v>
      </c>
      <c r="AC226">
        <f t="shared" si="8"/>
        <v>9800</v>
      </c>
    </row>
    <row r="227" spans="1:29" x14ac:dyDescent="0.15">
      <c r="A227" s="148" t="s">
        <v>258</v>
      </c>
      <c r="B227" s="124" t="s">
        <v>177</v>
      </c>
      <c r="C227" s="124" t="s">
        <v>194</v>
      </c>
      <c r="D227" s="130">
        <v>5.0000000000000001E-3</v>
      </c>
      <c r="E227" s="140">
        <f t="shared" si="7"/>
        <v>213300000</v>
      </c>
      <c r="F227" s="138">
        <v>0</v>
      </c>
      <c r="G227" s="126">
        <v>0</v>
      </c>
      <c r="H227" s="126">
        <v>0</v>
      </c>
      <c r="I227" s="126">
        <v>9195561</v>
      </c>
      <c r="J227" s="126">
        <v>9241596</v>
      </c>
      <c r="K227" s="126">
        <v>9287862</v>
      </c>
      <c r="L227" s="126">
        <v>9334359</v>
      </c>
      <c r="M227" s="126">
        <v>9381090</v>
      </c>
      <c r="N227" s="126">
        <v>9428054</v>
      </c>
      <c r="O227" s="126">
        <v>9475253</v>
      </c>
      <c r="P227" s="126">
        <v>9522688</v>
      </c>
      <c r="Q227" s="126">
        <v>9570362</v>
      </c>
      <c r="R227" s="126">
        <v>9618273</v>
      </c>
      <c r="S227" s="126">
        <v>9666424</v>
      </c>
      <c r="T227" s="126">
        <v>9714817</v>
      </c>
      <c r="U227" s="126">
        <v>9763451</v>
      </c>
      <c r="V227" s="126">
        <v>9812330</v>
      </c>
      <c r="W227" s="126">
        <v>9861453</v>
      </c>
      <c r="X227" s="126">
        <v>9910822</v>
      </c>
      <c r="Y227" s="126">
        <v>9960438</v>
      </c>
      <c r="Z227" s="149">
        <v>50555167</v>
      </c>
      <c r="AB227" s="123" t="s">
        <v>191</v>
      </c>
      <c r="AC227">
        <f t="shared" si="8"/>
        <v>1066500</v>
      </c>
    </row>
    <row r="228" spans="1:29" x14ac:dyDescent="0.15">
      <c r="A228" s="148" t="s">
        <v>259</v>
      </c>
      <c r="B228" s="124" t="s">
        <v>174</v>
      </c>
      <c r="C228" s="124" t="s">
        <v>186</v>
      </c>
      <c r="D228" s="130">
        <v>5.5E-2</v>
      </c>
      <c r="E228" s="140">
        <f t="shared" si="7"/>
        <v>0</v>
      </c>
      <c r="F228" s="138">
        <v>0</v>
      </c>
      <c r="G228" s="126">
        <v>0</v>
      </c>
      <c r="H228" s="126">
        <v>0</v>
      </c>
      <c r="I228" s="126">
        <v>0</v>
      </c>
      <c r="J228" s="126">
        <v>0</v>
      </c>
      <c r="K228" s="126">
        <v>0</v>
      </c>
      <c r="L228" s="126">
        <v>0</v>
      </c>
      <c r="M228" s="126">
        <v>0</v>
      </c>
      <c r="N228" s="126">
        <v>0</v>
      </c>
      <c r="O228" s="126">
        <v>0</v>
      </c>
      <c r="P228" s="126">
        <v>0</v>
      </c>
      <c r="Q228" s="126">
        <v>0</v>
      </c>
      <c r="R228" s="126">
        <v>0</v>
      </c>
      <c r="S228" s="126">
        <v>0</v>
      </c>
      <c r="T228" s="126">
        <v>0</v>
      </c>
      <c r="U228" s="126">
        <v>0</v>
      </c>
      <c r="V228" s="126">
        <v>0</v>
      </c>
      <c r="W228" s="126">
        <v>0</v>
      </c>
      <c r="X228" s="126">
        <v>0</v>
      </c>
      <c r="Y228" s="126">
        <v>0</v>
      </c>
      <c r="Z228" s="149">
        <v>0</v>
      </c>
      <c r="AB228" s="123" t="s">
        <v>191</v>
      </c>
      <c r="AC228">
        <f t="shared" si="8"/>
        <v>0</v>
      </c>
    </row>
    <row r="229" spans="1:29" x14ac:dyDescent="0.15">
      <c r="A229" s="148" t="s">
        <v>259</v>
      </c>
      <c r="B229" s="124" t="s">
        <v>174</v>
      </c>
      <c r="C229" s="124" t="s">
        <v>186</v>
      </c>
      <c r="D229" s="130">
        <v>4.2999999999999997E-2</v>
      </c>
      <c r="E229" s="140">
        <f t="shared" si="7"/>
        <v>659567</v>
      </c>
      <c r="F229" s="138">
        <v>659567</v>
      </c>
      <c r="G229" s="126">
        <v>0</v>
      </c>
      <c r="H229" s="126">
        <v>0</v>
      </c>
      <c r="I229" s="126">
        <v>0</v>
      </c>
      <c r="J229" s="126">
        <v>0</v>
      </c>
      <c r="K229" s="126">
        <v>0</v>
      </c>
      <c r="L229" s="126">
        <v>0</v>
      </c>
      <c r="M229" s="126">
        <v>0</v>
      </c>
      <c r="N229" s="126">
        <v>0</v>
      </c>
      <c r="O229" s="126">
        <v>0</v>
      </c>
      <c r="P229" s="126">
        <v>0</v>
      </c>
      <c r="Q229" s="126">
        <v>0</v>
      </c>
      <c r="R229" s="126">
        <v>0</v>
      </c>
      <c r="S229" s="126">
        <v>0</v>
      </c>
      <c r="T229" s="126">
        <v>0</v>
      </c>
      <c r="U229" s="126">
        <v>0</v>
      </c>
      <c r="V229" s="126">
        <v>0</v>
      </c>
      <c r="W229" s="126">
        <v>0</v>
      </c>
      <c r="X229" s="126">
        <v>0</v>
      </c>
      <c r="Y229" s="126">
        <v>0</v>
      </c>
      <c r="Z229" s="149">
        <v>0</v>
      </c>
      <c r="AB229" s="123" t="s">
        <v>191</v>
      </c>
      <c r="AC229">
        <f t="shared" si="8"/>
        <v>28361.380999999998</v>
      </c>
    </row>
    <row r="230" spans="1:29" x14ac:dyDescent="0.15">
      <c r="A230" s="148" t="s">
        <v>259</v>
      </c>
      <c r="B230" s="124" t="s">
        <v>174</v>
      </c>
      <c r="C230" s="124" t="s">
        <v>186</v>
      </c>
      <c r="D230" s="130">
        <v>2.6000000000000002E-2</v>
      </c>
      <c r="E230" s="140">
        <f t="shared" si="7"/>
        <v>0</v>
      </c>
      <c r="F230" s="138">
        <v>0</v>
      </c>
      <c r="G230" s="126">
        <v>0</v>
      </c>
      <c r="H230" s="126">
        <v>0</v>
      </c>
      <c r="I230" s="126">
        <v>0</v>
      </c>
      <c r="J230" s="126">
        <v>0</v>
      </c>
      <c r="K230" s="126">
        <v>0</v>
      </c>
      <c r="L230" s="126">
        <v>0</v>
      </c>
      <c r="M230" s="126">
        <v>0</v>
      </c>
      <c r="N230" s="126">
        <v>0</v>
      </c>
      <c r="O230" s="126">
        <v>0</v>
      </c>
      <c r="P230" s="126">
        <v>0</v>
      </c>
      <c r="Q230" s="126">
        <v>0</v>
      </c>
      <c r="R230" s="126">
        <v>0</v>
      </c>
      <c r="S230" s="126">
        <v>0</v>
      </c>
      <c r="T230" s="126">
        <v>0</v>
      </c>
      <c r="U230" s="126">
        <v>0</v>
      </c>
      <c r="V230" s="126">
        <v>0</v>
      </c>
      <c r="W230" s="126">
        <v>0</v>
      </c>
      <c r="X230" s="126">
        <v>0</v>
      </c>
      <c r="Y230" s="126">
        <v>0</v>
      </c>
      <c r="Z230" s="149">
        <v>0</v>
      </c>
      <c r="AB230" s="123" t="s">
        <v>191</v>
      </c>
      <c r="AC230">
        <f t="shared" si="8"/>
        <v>0</v>
      </c>
    </row>
    <row r="231" spans="1:29" x14ac:dyDescent="0.15">
      <c r="A231" s="148" t="s">
        <v>259</v>
      </c>
      <c r="B231" s="124" t="s">
        <v>174</v>
      </c>
      <c r="C231" s="124" t="s">
        <v>186</v>
      </c>
      <c r="D231" s="130">
        <v>0.02</v>
      </c>
      <c r="E231" s="140">
        <f t="shared" si="7"/>
        <v>1324916</v>
      </c>
      <c r="F231" s="138">
        <v>1324916</v>
      </c>
      <c r="G231" s="126">
        <v>0</v>
      </c>
      <c r="H231" s="126">
        <v>0</v>
      </c>
      <c r="I231" s="126">
        <v>0</v>
      </c>
      <c r="J231" s="126">
        <v>0</v>
      </c>
      <c r="K231" s="126">
        <v>0</v>
      </c>
      <c r="L231" s="126">
        <v>0</v>
      </c>
      <c r="M231" s="126">
        <v>0</v>
      </c>
      <c r="N231" s="126">
        <v>0</v>
      </c>
      <c r="O231" s="126">
        <v>0</v>
      </c>
      <c r="P231" s="126">
        <v>0</v>
      </c>
      <c r="Q231" s="126">
        <v>0</v>
      </c>
      <c r="R231" s="126">
        <v>0</v>
      </c>
      <c r="S231" s="126">
        <v>0</v>
      </c>
      <c r="T231" s="126">
        <v>0</v>
      </c>
      <c r="U231" s="126">
        <v>0</v>
      </c>
      <c r="V231" s="126">
        <v>0</v>
      </c>
      <c r="W231" s="126">
        <v>0</v>
      </c>
      <c r="X231" s="126">
        <v>0</v>
      </c>
      <c r="Y231" s="126">
        <v>0</v>
      </c>
      <c r="Z231" s="149">
        <v>0</v>
      </c>
      <c r="AB231" s="123" t="s">
        <v>191</v>
      </c>
      <c r="AC231">
        <f t="shared" si="8"/>
        <v>26498.32</v>
      </c>
    </row>
    <row r="232" spans="1:29" x14ac:dyDescent="0.15">
      <c r="A232" s="148" t="s">
        <v>259</v>
      </c>
      <c r="B232" s="124" t="s">
        <v>174</v>
      </c>
      <c r="C232" s="124" t="s">
        <v>186</v>
      </c>
      <c r="D232" s="130">
        <v>0.02</v>
      </c>
      <c r="E232" s="140">
        <f t="shared" si="7"/>
        <v>4193515</v>
      </c>
      <c r="F232" s="138">
        <v>1652413</v>
      </c>
      <c r="G232" s="126">
        <v>1685626</v>
      </c>
      <c r="H232" s="126">
        <v>855476</v>
      </c>
      <c r="I232" s="126">
        <v>0</v>
      </c>
      <c r="J232" s="126">
        <v>0</v>
      </c>
      <c r="K232" s="126">
        <v>0</v>
      </c>
      <c r="L232" s="126">
        <v>0</v>
      </c>
      <c r="M232" s="126">
        <v>0</v>
      </c>
      <c r="N232" s="126">
        <v>0</v>
      </c>
      <c r="O232" s="126">
        <v>0</v>
      </c>
      <c r="P232" s="126">
        <v>0</v>
      </c>
      <c r="Q232" s="126">
        <v>0</v>
      </c>
      <c r="R232" s="126">
        <v>0</v>
      </c>
      <c r="S232" s="126">
        <v>0</v>
      </c>
      <c r="T232" s="126">
        <v>0</v>
      </c>
      <c r="U232" s="126">
        <v>0</v>
      </c>
      <c r="V232" s="126">
        <v>0</v>
      </c>
      <c r="W232" s="126">
        <v>0</v>
      </c>
      <c r="X232" s="126">
        <v>0</v>
      </c>
      <c r="Y232" s="126">
        <v>0</v>
      </c>
      <c r="Z232" s="149">
        <v>0</v>
      </c>
      <c r="AB232" s="123" t="s">
        <v>191</v>
      </c>
      <c r="AC232">
        <f t="shared" si="8"/>
        <v>83870.3</v>
      </c>
    </row>
    <row r="233" spans="1:29" x14ac:dyDescent="0.15">
      <c r="A233" s="148" t="s">
        <v>259</v>
      </c>
      <c r="B233" s="124" t="s">
        <v>174</v>
      </c>
      <c r="C233" s="124" t="s">
        <v>186</v>
      </c>
      <c r="D233" s="130">
        <v>0.02</v>
      </c>
      <c r="E233" s="140">
        <f t="shared" si="7"/>
        <v>7470826</v>
      </c>
      <c r="F233" s="138">
        <v>2440885</v>
      </c>
      <c r="G233" s="126">
        <v>2489946</v>
      </c>
      <c r="H233" s="126">
        <v>2539995</v>
      </c>
      <c r="I233" s="126">
        <v>0</v>
      </c>
      <c r="J233" s="126">
        <v>0</v>
      </c>
      <c r="K233" s="126">
        <v>0</v>
      </c>
      <c r="L233" s="126">
        <v>0</v>
      </c>
      <c r="M233" s="126">
        <v>0</v>
      </c>
      <c r="N233" s="126">
        <v>0</v>
      </c>
      <c r="O233" s="126">
        <v>0</v>
      </c>
      <c r="P233" s="126">
        <v>0</v>
      </c>
      <c r="Q233" s="126">
        <v>0</v>
      </c>
      <c r="R233" s="126">
        <v>0</v>
      </c>
      <c r="S233" s="126">
        <v>0</v>
      </c>
      <c r="T233" s="126">
        <v>0</v>
      </c>
      <c r="U233" s="126">
        <v>0</v>
      </c>
      <c r="V233" s="126">
        <v>0</v>
      </c>
      <c r="W233" s="126">
        <v>0</v>
      </c>
      <c r="X233" s="126">
        <v>0</v>
      </c>
      <c r="Y233" s="126">
        <v>0</v>
      </c>
      <c r="Z233" s="149">
        <v>0</v>
      </c>
      <c r="AB233" s="123" t="s">
        <v>191</v>
      </c>
      <c r="AC233">
        <f t="shared" si="8"/>
        <v>149416.51999999999</v>
      </c>
    </row>
    <row r="234" spans="1:29" x14ac:dyDescent="0.15">
      <c r="A234" s="148" t="s">
        <v>259</v>
      </c>
      <c r="B234" s="124" t="s">
        <v>174</v>
      </c>
      <c r="C234" s="124" t="s">
        <v>186</v>
      </c>
      <c r="D234" s="130">
        <v>5.5E-2</v>
      </c>
      <c r="E234" s="140">
        <f t="shared" si="7"/>
        <v>0</v>
      </c>
      <c r="F234" s="138">
        <v>0</v>
      </c>
      <c r="G234" s="126">
        <v>0</v>
      </c>
      <c r="H234" s="126">
        <v>0</v>
      </c>
      <c r="I234" s="126">
        <v>0</v>
      </c>
      <c r="J234" s="126">
        <v>0</v>
      </c>
      <c r="K234" s="126">
        <v>0</v>
      </c>
      <c r="L234" s="126">
        <v>0</v>
      </c>
      <c r="M234" s="126">
        <v>0</v>
      </c>
      <c r="N234" s="126">
        <v>0</v>
      </c>
      <c r="O234" s="126">
        <v>0</v>
      </c>
      <c r="P234" s="126">
        <v>0</v>
      </c>
      <c r="Q234" s="126">
        <v>0</v>
      </c>
      <c r="R234" s="126">
        <v>0</v>
      </c>
      <c r="S234" s="126">
        <v>0</v>
      </c>
      <c r="T234" s="126">
        <v>0</v>
      </c>
      <c r="U234" s="126">
        <v>0</v>
      </c>
      <c r="V234" s="126">
        <v>0</v>
      </c>
      <c r="W234" s="126">
        <v>0</v>
      </c>
      <c r="X234" s="126">
        <v>0</v>
      </c>
      <c r="Y234" s="126">
        <v>0</v>
      </c>
      <c r="Z234" s="149">
        <v>0</v>
      </c>
      <c r="AB234" s="123" t="s">
        <v>191</v>
      </c>
      <c r="AC234">
        <f t="shared" si="8"/>
        <v>0</v>
      </c>
    </row>
    <row r="235" spans="1:29" x14ac:dyDescent="0.15">
      <c r="A235" s="148" t="s">
        <v>259</v>
      </c>
      <c r="B235" s="124" t="s">
        <v>174</v>
      </c>
      <c r="C235" s="124" t="s">
        <v>186</v>
      </c>
      <c r="D235" s="130">
        <v>4.4000000000000004E-2</v>
      </c>
      <c r="E235" s="140">
        <f t="shared" si="7"/>
        <v>705043</v>
      </c>
      <c r="F235" s="138">
        <v>705043</v>
      </c>
      <c r="G235" s="126">
        <v>0</v>
      </c>
      <c r="H235" s="126">
        <v>0</v>
      </c>
      <c r="I235" s="126">
        <v>0</v>
      </c>
      <c r="J235" s="126">
        <v>0</v>
      </c>
      <c r="K235" s="126">
        <v>0</v>
      </c>
      <c r="L235" s="126">
        <v>0</v>
      </c>
      <c r="M235" s="126">
        <v>0</v>
      </c>
      <c r="N235" s="126">
        <v>0</v>
      </c>
      <c r="O235" s="126">
        <v>0</v>
      </c>
      <c r="P235" s="126">
        <v>0</v>
      </c>
      <c r="Q235" s="126">
        <v>0</v>
      </c>
      <c r="R235" s="126">
        <v>0</v>
      </c>
      <c r="S235" s="126">
        <v>0</v>
      </c>
      <c r="T235" s="126">
        <v>0</v>
      </c>
      <c r="U235" s="126">
        <v>0</v>
      </c>
      <c r="V235" s="126">
        <v>0</v>
      </c>
      <c r="W235" s="126">
        <v>0</v>
      </c>
      <c r="X235" s="126">
        <v>0</v>
      </c>
      <c r="Y235" s="126">
        <v>0</v>
      </c>
      <c r="Z235" s="149">
        <v>0</v>
      </c>
      <c r="AB235" s="123" t="s">
        <v>191</v>
      </c>
      <c r="AC235">
        <f t="shared" si="8"/>
        <v>31021.892000000003</v>
      </c>
    </row>
    <row r="236" spans="1:29" x14ac:dyDescent="0.15">
      <c r="A236" s="148" t="s">
        <v>259</v>
      </c>
      <c r="B236" s="124" t="s">
        <v>174</v>
      </c>
      <c r="C236" s="124" t="s">
        <v>186</v>
      </c>
      <c r="D236" s="130">
        <v>4.4000000000000004E-2</v>
      </c>
      <c r="E236" s="140">
        <f t="shared" si="7"/>
        <v>449292</v>
      </c>
      <c r="F236" s="138">
        <v>449292</v>
      </c>
      <c r="G236" s="126">
        <v>0</v>
      </c>
      <c r="H236" s="126">
        <v>0</v>
      </c>
      <c r="I236" s="126">
        <v>0</v>
      </c>
      <c r="J236" s="126">
        <v>0</v>
      </c>
      <c r="K236" s="126">
        <v>0</v>
      </c>
      <c r="L236" s="126">
        <v>0</v>
      </c>
      <c r="M236" s="126">
        <v>0</v>
      </c>
      <c r="N236" s="126">
        <v>0</v>
      </c>
      <c r="O236" s="126">
        <v>0</v>
      </c>
      <c r="P236" s="126">
        <v>0</v>
      </c>
      <c r="Q236" s="126">
        <v>0</v>
      </c>
      <c r="R236" s="126">
        <v>0</v>
      </c>
      <c r="S236" s="126">
        <v>0</v>
      </c>
      <c r="T236" s="126">
        <v>0</v>
      </c>
      <c r="U236" s="126">
        <v>0</v>
      </c>
      <c r="V236" s="126">
        <v>0</v>
      </c>
      <c r="W236" s="126">
        <v>0</v>
      </c>
      <c r="X236" s="126">
        <v>0</v>
      </c>
      <c r="Y236" s="126">
        <v>0</v>
      </c>
      <c r="Z236" s="149">
        <v>0</v>
      </c>
      <c r="AB236" s="123" t="s">
        <v>191</v>
      </c>
      <c r="AC236">
        <f t="shared" si="8"/>
        <v>19768.848000000002</v>
      </c>
    </row>
    <row r="237" spans="1:29" x14ac:dyDescent="0.15">
      <c r="A237" s="148" t="s">
        <v>259</v>
      </c>
      <c r="B237" s="124" t="s">
        <v>174</v>
      </c>
      <c r="C237" s="124" t="s">
        <v>186</v>
      </c>
      <c r="D237" s="130">
        <v>4.2999999999999997E-2</v>
      </c>
      <c r="E237" s="140">
        <f t="shared" si="7"/>
        <v>684444</v>
      </c>
      <c r="F237" s="138">
        <v>334943</v>
      </c>
      <c r="G237" s="126">
        <v>349501</v>
      </c>
      <c r="H237" s="126">
        <v>0</v>
      </c>
      <c r="I237" s="126">
        <v>0</v>
      </c>
      <c r="J237" s="126">
        <v>0</v>
      </c>
      <c r="K237" s="126">
        <v>0</v>
      </c>
      <c r="L237" s="126">
        <v>0</v>
      </c>
      <c r="M237" s="126">
        <v>0</v>
      </c>
      <c r="N237" s="126">
        <v>0</v>
      </c>
      <c r="O237" s="126">
        <v>0</v>
      </c>
      <c r="P237" s="126">
        <v>0</v>
      </c>
      <c r="Q237" s="126">
        <v>0</v>
      </c>
      <c r="R237" s="126">
        <v>0</v>
      </c>
      <c r="S237" s="126">
        <v>0</v>
      </c>
      <c r="T237" s="126">
        <v>0</v>
      </c>
      <c r="U237" s="126">
        <v>0</v>
      </c>
      <c r="V237" s="126">
        <v>0</v>
      </c>
      <c r="W237" s="126">
        <v>0</v>
      </c>
      <c r="X237" s="126">
        <v>0</v>
      </c>
      <c r="Y237" s="126">
        <v>0</v>
      </c>
      <c r="Z237" s="149">
        <v>0</v>
      </c>
      <c r="AB237" s="123" t="s">
        <v>191</v>
      </c>
      <c r="AC237">
        <f t="shared" si="8"/>
        <v>29431.091999999997</v>
      </c>
    </row>
    <row r="238" spans="1:29" x14ac:dyDescent="0.15">
      <c r="A238" s="148" t="s">
        <v>259</v>
      </c>
      <c r="B238" s="124" t="s">
        <v>174</v>
      </c>
      <c r="C238" s="124" t="s">
        <v>186</v>
      </c>
      <c r="D238" s="130">
        <v>3.85E-2</v>
      </c>
      <c r="E238" s="140">
        <f t="shared" si="7"/>
        <v>1028018</v>
      </c>
      <c r="F238" s="138">
        <v>329691</v>
      </c>
      <c r="G238" s="126">
        <v>342507</v>
      </c>
      <c r="H238" s="126">
        <v>355820</v>
      </c>
      <c r="I238" s="126">
        <v>0</v>
      </c>
      <c r="J238" s="126">
        <v>0</v>
      </c>
      <c r="K238" s="126">
        <v>0</v>
      </c>
      <c r="L238" s="126">
        <v>0</v>
      </c>
      <c r="M238" s="126">
        <v>0</v>
      </c>
      <c r="N238" s="126">
        <v>0</v>
      </c>
      <c r="O238" s="126">
        <v>0</v>
      </c>
      <c r="P238" s="126">
        <v>0</v>
      </c>
      <c r="Q238" s="126">
        <v>0</v>
      </c>
      <c r="R238" s="126">
        <v>0</v>
      </c>
      <c r="S238" s="126">
        <v>0</v>
      </c>
      <c r="T238" s="126">
        <v>0</v>
      </c>
      <c r="U238" s="126">
        <v>0</v>
      </c>
      <c r="V238" s="126">
        <v>0</v>
      </c>
      <c r="W238" s="126">
        <v>0</v>
      </c>
      <c r="X238" s="126">
        <v>0</v>
      </c>
      <c r="Y238" s="126">
        <v>0</v>
      </c>
      <c r="Z238" s="149">
        <v>0</v>
      </c>
      <c r="AB238" s="123" t="s">
        <v>191</v>
      </c>
      <c r="AC238">
        <f t="shared" si="8"/>
        <v>39578.692999999999</v>
      </c>
    </row>
    <row r="239" spans="1:29" x14ac:dyDescent="0.15">
      <c r="A239" s="148" t="s">
        <v>259</v>
      </c>
      <c r="B239" s="124" t="s">
        <v>174</v>
      </c>
      <c r="C239" s="124" t="s">
        <v>186</v>
      </c>
      <c r="D239" s="130">
        <v>3.85E-2</v>
      </c>
      <c r="E239" s="140">
        <f t="shared" si="7"/>
        <v>799569</v>
      </c>
      <c r="F239" s="138">
        <v>256426</v>
      </c>
      <c r="G239" s="126">
        <v>266394</v>
      </c>
      <c r="H239" s="126">
        <v>276749</v>
      </c>
      <c r="I239" s="126">
        <v>0</v>
      </c>
      <c r="J239" s="126">
        <v>0</v>
      </c>
      <c r="K239" s="126">
        <v>0</v>
      </c>
      <c r="L239" s="126">
        <v>0</v>
      </c>
      <c r="M239" s="126">
        <v>0</v>
      </c>
      <c r="N239" s="126">
        <v>0</v>
      </c>
      <c r="O239" s="126">
        <v>0</v>
      </c>
      <c r="P239" s="126">
        <v>0</v>
      </c>
      <c r="Q239" s="126">
        <v>0</v>
      </c>
      <c r="R239" s="126">
        <v>0</v>
      </c>
      <c r="S239" s="126">
        <v>0</v>
      </c>
      <c r="T239" s="126">
        <v>0</v>
      </c>
      <c r="U239" s="126">
        <v>0</v>
      </c>
      <c r="V239" s="126">
        <v>0</v>
      </c>
      <c r="W239" s="126">
        <v>0</v>
      </c>
      <c r="X239" s="126">
        <v>0</v>
      </c>
      <c r="Y239" s="126">
        <v>0</v>
      </c>
      <c r="Z239" s="149">
        <v>0</v>
      </c>
      <c r="AB239" s="123" t="s">
        <v>191</v>
      </c>
      <c r="AC239">
        <f t="shared" si="8"/>
        <v>30783.406500000001</v>
      </c>
    </row>
    <row r="240" spans="1:29" x14ac:dyDescent="0.15">
      <c r="A240" s="148" t="s">
        <v>260</v>
      </c>
      <c r="B240" s="124" t="s">
        <v>176</v>
      </c>
      <c r="C240" s="124" t="s">
        <v>186</v>
      </c>
      <c r="D240" s="130">
        <v>1.8000000000000002E-2</v>
      </c>
      <c r="E240" s="140">
        <f t="shared" si="7"/>
        <v>205895819</v>
      </c>
      <c r="F240" s="138">
        <v>14191699</v>
      </c>
      <c r="G240" s="126">
        <v>14448300</v>
      </c>
      <c r="H240" s="126">
        <v>14709540</v>
      </c>
      <c r="I240" s="126">
        <v>14975504</v>
      </c>
      <c r="J240" s="126">
        <v>15246275</v>
      </c>
      <c r="K240" s="126">
        <v>15521945</v>
      </c>
      <c r="L240" s="126">
        <v>15802596</v>
      </c>
      <c r="M240" s="126">
        <v>16088322</v>
      </c>
      <c r="N240" s="126">
        <v>16379216</v>
      </c>
      <c r="O240" s="126">
        <v>16675369</v>
      </c>
      <c r="P240" s="126">
        <v>16976875</v>
      </c>
      <c r="Q240" s="126">
        <v>17283835</v>
      </c>
      <c r="R240" s="126">
        <v>17596343</v>
      </c>
      <c r="S240" s="126">
        <v>0</v>
      </c>
      <c r="T240" s="126">
        <v>0</v>
      </c>
      <c r="U240" s="126">
        <v>0</v>
      </c>
      <c r="V240" s="126">
        <v>0</v>
      </c>
      <c r="W240" s="126">
        <v>0</v>
      </c>
      <c r="X240" s="126">
        <v>0</v>
      </c>
      <c r="Y240" s="126">
        <v>0</v>
      </c>
      <c r="Z240" s="149">
        <v>0</v>
      </c>
      <c r="AB240" s="123" t="s">
        <v>191</v>
      </c>
      <c r="AC240">
        <f t="shared" si="8"/>
        <v>3706124.7420000006</v>
      </c>
    </row>
    <row r="241" spans="1:29" x14ac:dyDescent="0.15">
      <c r="A241" s="148" t="s">
        <v>260</v>
      </c>
      <c r="B241" s="124" t="s">
        <v>176</v>
      </c>
      <c r="C241" s="124" t="s">
        <v>186</v>
      </c>
      <c r="D241" s="130">
        <v>1.8000000000000002E-2</v>
      </c>
      <c r="E241" s="140">
        <f t="shared" si="7"/>
        <v>36867345</v>
      </c>
      <c r="F241" s="138">
        <v>2541141</v>
      </c>
      <c r="G241" s="126">
        <v>2587088</v>
      </c>
      <c r="H241" s="126">
        <v>2633865</v>
      </c>
      <c r="I241" s="126">
        <v>2681487</v>
      </c>
      <c r="J241" s="126">
        <v>2729972</v>
      </c>
      <c r="K241" s="126">
        <v>2779331</v>
      </c>
      <c r="L241" s="126">
        <v>2829585</v>
      </c>
      <c r="M241" s="126">
        <v>2880747</v>
      </c>
      <c r="N241" s="126">
        <v>2932833</v>
      </c>
      <c r="O241" s="126">
        <v>2985862</v>
      </c>
      <c r="P241" s="126">
        <v>3039850</v>
      </c>
      <c r="Q241" s="126">
        <v>3094813</v>
      </c>
      <c r="R241" s="126">
        <v>3150771</v>
      </c>
      <c r="S241" s="126">
        <v>0</v>
      </c>
      <c r="T241" s="126">
        <v>0</v>
      </c>
      <c r="U241" s="126">
        <v>0</v>
      </c>
      <c r="V241" s="126">
        <v>0</v>
      </c>
      <c r="W241" s="126">
        <v>0</v>
      </c>
      <c r="X241" s="126">
        <v>0</v>
      </c>
      <c r="Y241" s="126">
        <v>0</v>
      </c>
      <c r="Z241" s="149">
        <v>0</v>
      </c>
      <c r="AB241" s="123" t="s">
        <v>191</v>
      </c>
      <c r="AC241">
        <f t="shared" si="8"/>
        <v>663612.21000000008</v>
      </c>
    </row>
    <row r="242" spans="1:29" x14ac:dyDescent="0.15">
      <c r="A242" s="148" t="s">
        <v>260</v>
      </c>
      <c r="B242" s="124" t="s">
        <v>176</v>
      </c>
      <c r="C242" s="124" t="s">
        <v>186</v>
      </c>
      <c r="D242" s="130">
        <v>1.8000000000000002E-2</v>
      </c>
      <c r="E242" s="140">
        <f t="shared" si="7"/>
        <v>5485453</v>
      </c>
      <c r="F242" s="138">
        <v>378094</v>
      </c>
      <c r="G242" s="126">
        <v>384930</v>
      </c>
      <c r="H242" s="126">
        <v>391890</v>
      </c>
      <c r="I242" s="126">
        <v>398975</v>
      </c>
      <c r="J242" s="126">
        <v>406190</v>
      </c>
      <c r="K242" s="126">
        <v>413534</v>
      </c>
      <c r="L242" s="126">
        <v>421010</v>
      </c>
      <c r="M242" s="126">
        <v>428624</v>
      </c>
      <c r="N242" s="126">
        <v>436373</v>
      </c>
      <c r="O242" s="126">
        <v>444263</v>
      </c>
      <c r="P242" s="126">
        <v>452296</v>
      </c>
      <c r="Q242" s="126">
        <v>460474</v>
      </c>
      <c r="R242" s="126">
        <v>468800</v>
      </c>
      <c r="S242" s="126">
        <v>0</v>
      </c>
      <c r="T242" s="126">
        <v>0</v>
      </c>
      <c r="U242" s="126">
        <v>0</v>
      </c>
      <c r="V242" s="126">
        <v>0</v>
      </c>
      <c r="W242" s="126">
        <v>0</v>
      </c>
      <c r="X242" s="126">
        <v>0</v>
      </c>
      <c r="Y242" s="126">
        <v>0</v>
      </c>
      <c r="Z242" s="149">
        <v>0</v>
      </c>
      <c r="AB242" s="123" t="s">
        <v>191</v>
      </c>
      <c r="AC242">
        <f t="shared" si="8"/>
        <v>98738.15400000001</v>
      </c>
    </row>
    <row r="243" spans="1:29" x14ac:dyDescent="0.15">
      <c r="A243" s="148" t="s">
        <v>260</v>
      </c>
      <c r="B243" s="124" t="s">
        <v>176</v>
      </c>
      <c r="C243" s="124" t="s">
        <v>186</v>
      </c>
      <c r="D243" s="130">
        <v>1.8000000000000002E-2</v>
      </c>
      <c r="E243" s="140">
        <f t="shared" si="7"/>
        <v>111813935</v>
      </c>
      <c r="F243" s="138">
        <v>7706955</v>
      </c>
      <c r="G243" s="126">
        <v>7846306</v>
      </c>
      <c r="H243" s="126">
        <v>7988174</v>
      </c>
      <c r="I243" s="126">
        <v>8132608</v>
      </c>
      <c r="J243" s="126">
        <v>8279654</v>
      </c>
      <c r="K243" s="126">
        <v>8429358</v>
      </c>
      <c r="L243" s="126">
        <v>8581770</v>
      </c>
      <c r="M243" s="126">
        <v>8736937</v>
      </c>
      <c r="N243" s="126">
        <v>8894908</v>
      </c>
      <c r="O243" s="126">
        <v>9055737</v>
      </c>
      <c r="P243" s="126">
        <v>9219474</v>
      </c>
      <c r="Q243" s="126">
        <v>9386171</v>
      </c>
      <c r="R243" s="126">
        <v>9555883</v>
      </c>
      <c r="S243" s="126">
        <v>0</v>
      </c>
      <c r="T243" s="126">
        <v>0</v>
      </c>
      <c r="U243" s="126">
        <v>0</v>
      </c>
      <c r="V243" s="126">
        <v>0</v>
      </c>
      <c r="W243" s="126">
        <v>0</v>
      </c>
      <c r="X243" s="126">
        <v>0</v>
      </c>
      <c r="Y243" s="126">
        <v>0</v>
      </c>
      <c r="Z243" s="149">
        <v>0</v>
      </c>
      <c r="AB243" s="123" t="s">
        <v>191</v>
      </c>
      <c r="AC243">
        <f t="shared" si="8"/>
        <v>2012650.8300000003</v>
      </c>
    </row>
    <row r="244" spans="1:29" x14ac:dyDescent="0.15">
      <c r="A244" s="148" t="s">
        <v>260</v>
      </c>
      <c r="B244" s="124" t="s">
        <v>176</v>
      </c>
      <c r="C244" s="124" t="s">
        <v>193</v>
      </c>
      <c r="D244" s="130">
        <v>8.3000000000000001E-3</v>
      </c>
      <c r="E244" s="140">
        <f t="shared" si="7"/>
        <v>48815440</v>
      </c>
      <c r="F244" s="138">
        <v>3753840</v>
      </c>
      <c r="G244" s="126">
        <v>3753840</v>
      </c>
      <c r="H244" s="126">
        <v>3753840</v>
      </c>
      <c r="I244" s="126">
        <v>3753840</v>
      </c>
      <c r="J244" s="126">
        <v>3753840</v>
      </c>
      <c r="K244" s="126">
        <v>3753840</v>
      </c>
      <c r="L244" s="126">
        <v>3753840</v>
      </c>
      <c r="M244" s="126">
        <v>3753840</v>
      </c>
      <c r="N244" s="126">
        <v>3753840</v>
      </c>
      <c r="O244" s="126">
        <v>3753840</v>
      </c>
      <c r="P244" s="126">
        <v>3753840</v>
      </c>
      <c r="Q244" s="126">
        <v>3753840</v>
      </c>
      <c r="R244" s="126">
        <v>3769360</v>
      </c>
      <c r="S244" s="126">
        <v>0</v>
      </c>
      <c r="T244" s="126">
        <v>0</v>
      </c>
      <c r="U244" s="126">
        <v>0</v>
      </c>
      <c r="V244" s="126">
        <v>0</v>
      </c>
      <c r="W244" s="126">
        <v>0</v>
      </c>
      <c r="X244" s="126">
        <v>0</v>
      </c>
      <c r="Y244" s="126">
        <v>0</v>
      </c>
      <c r="Z244" s="149">
        <v>0</v>
      </c>
      <c r="AB244" s="123" t="s">
        <v>191</v>
      </c>
      <c r="AC244">
        <f t="shared" si="8"/>
        <v>405168.152</v>
      </c>
    </row>
    <row r="245" spans="1:29" x14ac:dyDescent="0.15">
      <c r="A245" s="148" t="s">
        <v>260</v>
      </c>
      <c r="B245" s="124" t="s">
        <v>176</v>
      </c>
      <c r="C245" s="124" t="s">
        <v>193</v>
      </c>
      <c r="D245" s="130">
        <v>8.3000000000000001E-3</v>
      </c>
      <c r="E245" s="140">
        <f t="shared" si="7"/>
        <v>14124560</v>
      </c>
      <c r="F245" s="138">
        <v>1086160</v>
      </c>
      <c r="G245" s="126">
        <v>1086160</v>
      </c>
      <c r="H245" s="126">
        <v>1086160</v>
      </c>
      <c r="I245" s="126">
        <v>1086160</v>
      </c>
      <c r="J245" s="126">
        <v>1086160</v>
      </c>
      <c r="K245" s="126">
        <v>1086160</v>
      </c>
      <c r="L245" s="126">
        <v>1086160</v>
      </c>
      <c r="M245" s="126">
        <v>1086160</v>
      </c>
      <c r="N245" s="126">
        <v>1086160</v>
      </c>
      <c r="O245" s="126">
        <v>1086160</v>
      </c>
      <c r="P245" s="126">
        <v>1086160</v>
      </c>
      <c r="Q245" s="126">
        <v>1086160</v>
      </c>
      <c r="R245" s="126">
        <v>1090640</v>
      </c>
      <c r="S245" s="126">
        <v>0</v>
      </c>
      <c r="T245" s="126">
        <v>0</v>
      </c>
      <c r="U245" s="126">
        <v>0</v>
      </c>
      <c r="V245" s="126">
        <v>0</v>
      </c>
      <c r="W245" s="126">
        <v>0</v>
      </c>
      <c r="X245" s="126">
        <v>0</v>
      </c>
      <c r="Y245" s="126">
        <v>0</v>
      </c>
      <c r="Z245" s="149">
        <v>0</v>
      </c>
      <c r="AB245" s="123" t="s">
        <v>191</v>
      </c>
      <c r="AC245">
        <f t="shared" si="8"/>
        <v>117233.848</v>
      </c>
    </row>
    <row r="246" spans="1:29" x14ac:dyDescent="0.15">
      <c r="A246" s="148" t="s">
        <v>260</v>
      </c>
      <c r="B246" s="124" t="s">
        <v>176</v>
      </c>
      <c r="C246" s="124" t="s">
        <v>193</v>
      </c>
      <c r="D246" s="130">
        <v>8.3000000000000001E-3</v>
      </c>
      <c r="E246" s="140">
        <f t="shared" si="7"/>
        <v>4674166</v>
      </c>
      <c r="F246" s="138">
        <v>358426</v>
      </c>
      <c r="G246" s="126">
        <v>358426</v>
      </c>
      <c r="H246" s="126">
        <v>358426</v>
      </c>
      <c r="I246" s="126">
        <v>358426</v>
      </c>
      <c r="J246" s="126">
        <v>358426</v>
      </c>
      <c r="K246" s="126">
        <v>358426</v>
      </c>
      <c r="L246" s="126">
        <v>358426</v>
      </c>
      <c r="M246" s="126">
        <v>358426</v>
      </c>
      <c r="N246" s="126">
        <v>358426</v>
      </c>
      <c r="O246" s="126">
        <v>358426</v>
      </c>
      <c r="P246" s="126">
        <v>358426</v>
      </c>
      <c r="Q246" s="126">
        <v>358426</v>
      </c>
      <c r="R246" s="126">
        <v>373054</v>
      </c>
      <c r="S246" s="126">
        <v>0</v>
      </c>
      <c r="T246" s="126">
        <v>0</v>
      </c>
      <c r="U246" s="126">
        <v>0</v>
      </c>
      <c r="V246" s="126">
        <v>0</v>
      </c>
      <c r="W246" s="126">
        <v>0</v>
      </c>
      <c r="X246" s="126">
        <v>0</v>
      </c>
      <c r="Y246" s="126">
        <v>0</v>
      </c>
      <c r="Z246" s="149">
        <v>0</v>
      </c>
      <c r="AB246" s="123" t="s">
        <v>191</v>
      </c>
      <c r="AC246">
        <f t="shared" si="8"/>
        <v>38795.577799999999</v>
      </c>
    </row>
    <row r="247" spans="1:29" x14ac:dyDescent="0.15">
      <c r="A247" s="148" t="s">
        <v>260</v>
      </c>
      <c r="B247" s="124" t="s">
        <v>176</v>
      </c>
      <c r="C247" s="124" t="s">
        <v>193</v>
      </c>
      <c r="D247" s="130">
        <v>8.3000000000000001E-3</v>
      </c>
      <c r="E247" s="140">
        <f t="shared" si="7"/>
        <v>8105834</v>
      </c>
      <c r="F247" s="138">
        <v>621574</v>
      </c>
      <c r="G247" s="126">
        <v>621574</v>
      </c>
      <c r="H247" s="126">
        <v>621574</v>
      </c>
      <c r="I247" s="126">
        <v>621574</v>
      </c>
      <c r="J247" s="126">
        <v>621574</v>
      </c>
      <c r="K247" s="126">
        <v>621574</v>
      </c>
      <c r="L247" s="126">
        <v>621574</v>
      </c>
      <c r="M247" s="126">
        <v>621574</v>
      </c>
      <c r="N247" s="126">
        <v>621574</v>
      </c>
      <c r="O247" s="126">
        <v>621574</v>
      </c>
      <c r="P247" s="126">
        <v>621574</v>
      </c>
      <c r="Q247" s="126">
        <v>621574</v>
      </c>
      <c r="R247" s="126">
        <v>646946</v>
      </c>
      <c r="S247" s="126">
        <v>0</v>
      </c>
      <c r="T247" s="126">
        <v>0</v>
      </c>
      <c r="U247" s="126">
        <v>0</v>
      </c>
      <c r="V247" s="126">
        <v>0</v>
      </c>
      <c r="W247" s="126">
        <v>0</v>
      </c>
      <c r="X247" s="126">
        <v>0</v>
      </c>
      <c r="Y247" s="126">
        <v>0</v>
      </c>
      <c r="Z247" s="149">
        <v>0</v>
      </c>
      <c r="AB247" s="123" t="s">
        <v>191</v>
      </c>
      <c r="AC247">
        <f t="shared" si="8"/>
        <v>67278.422200000001</v>
      </c>
    </row>
    <row r="248" spans="1:29" x14ac:dyDescent="0.15">
      <c r="A248" s="148" t="s">
        <v>260</v>
      </c>
      <c r="B248" s="124" t="s">
        <v>176</v>
      </c>
      <c r="C248" s="124" t="s">
        <v>186</v>
      </c>
      <c r="D248" s="130">
        <v>1.4999999999999999E-2</v>
      </c>
      <c r="E248" s="140">
        <f t="shared" si="7"/>
        <v>14766762</v>
      </c>
      <c r="F248" s="138">
        <v>1750755</v>
      </c>
      <c r="G248" s="126">
        <v>1777114</v>
      </c>
      <c r="H248" s="126">
        <v>1803871</v>
      </c>
      <c r="I248" s="126">
        <v>1831031</v>
      </c>
      <c r="J248" s="126">
        <v>1858600</v>
      </c>
      <c r="K248" s="126">
        <v>1886583</v>
      </c>
      <c r="L248" s="126">
        <v>1914988</v>
      </c>
      <c r="M248" s="126">
        <v>1943820</v>
      </c>
      <c r="N248" s="126">
        <v>0</v>
      </c>
      <c r="O248" s="126">
        <v>0</v>
      </c>
      <c r="P248" s="126">
        <v>0</v>
      </c>
      <c r="Q248" s="126">
        <v>0</v>
      </c>
      <c r="R248" s="126">
        <v>0</v>
      </c>
      <c r="S248" s="126">
        <v>0</v>
      </c>
      <c r="T248" s="126">
        <v>0</v>
      </c>
      <c r="U248" s="126">
        <v>0</v>
      </c>
      <c r="V248" s="126">
        <v>0</v>
      </c>
      <c r="W248" s="126">
        <v>0</v>
      </c>
      <c r="X248" s="126">
        <v>0</v>
      </c>
      <c r="Y248" s="126">
        <v>0</v>
      </c>
      <c r="Z248" s="149">
        <v>0</v>
      </c>
      <c r="AB248" s="123" t="s">
        <v>191</v>
      </c>
      <c r="AC248">
        <f t="shared" si="8"/>
        <v>221501.43</v>
      </c>
    </row>
    <row r="249" spans="1:29" x14ac:dyDescent="0.15">
      <c r="A249" s="148" t="s">
        <v>260</v>
      </c>
      <c r="B249" s="124" t="s">
        <v>176</v>
      </c>
      <c r="C249" s="124" t="s">
        <v>193</v>
      </c>
      <c r="D249" s="130">
        <v>8.3000000000000001E-3</v>
      </c>
      <c r="E249" s="140">
        <f t="shared" si="7"/>
        <v>30262000</v>
      </c>
      <c r="F249" s="138">
        <v>3782000</v>
      </c>
      <c r="G249" s="126">
        <v>3782000</v>
      </c>
      <c r="H249" s="126">
        <v>3782000</v>
      </c>
      <c r="I249" s="126">
        <v>3782000</v>
      </c>
      <c r="J249" s="126">
        <v>3782000</v>
      </c>
      <c r="K249" s="126">
        <v>3782000</v>
      </c>
      <c r="L249" s="126">
        <v>3782000</v>
      </c>
      <c r="M249" s="126">
        <v>3788000</v>
      </c>
      <c r="N249" s="126">
        <v>0</v>
      </c>
      <c r="O249" s="126">
        <v>0</v>
      </c>
      <c r="P249" s="126">
        <v>0</v>
      </c>
      <c r="Q249" s="126">
        <v>0</v>
      </c>
      <c r="R249" s="126">
        <v>0</v>
      </c>
      <c r="S249" s="126">
        <v>0</v>
      </c>
      <c r="T249" s="126">
        <v>0</v>
      </c>
      <c r="U249" s="126">
        <v>0</v>
      </c>
      <c r="V249" s="126">
        <v>0</v>
      </c>
      <c r="W249" s="126">
        <v>0</v>
      </c>
      <c r="X249" s="126">
        <v>0</v>
      </c>
      <c r="Y249" s="126">
        <v>0</v>
      </c>
      <c r="Z249" s="149">
        <v>0</v>
      </c>
      <c r="AB249" s="123" t="s">
        <v>191</v>
      </c>
      <c r="AC249">
        <f t="shared" si="8"/>
        <v>251174.6</v>
      </c>
    </row>
    <row r="250" spans="1:29" x14ac:dyDescent="0.15">
      <c r="A250" s="148" t="s">
        <v>260</v>
      </c>
      <c r="B250" s="124" t="s">
        <v>176</v>
      </c>
      <c r="C250" s="124" t="s">
        <v>186</v>
      </c>
      <c r="D250" s="130">
        <v>1.8000000000000002E-2</v>
      </c>
      <c r="E250" s="140">
        <f t="shared" si="7"/>
        <v>26598066</v>
      </c>
      <c r="F250" s="138">
        <v>1833315</v>
      </c>
      <c r="G250" s="126">
        <v>1866463</v>
      </c>
      <c r="H250" s="126">
        <v>1900210</v>
      </c>
      <c r="I250" s="126">
        <v>1934568</v>
      </c>
      <c r="J250" s="126">
        <v>1969547</v>
      </c>
      <c r="K250" s="126">
        <v>2005158</v>
      </c>
      <c r="L250" s="126">
        <v>2041413</v>
      </c>
      <c r="M250" s="126">
        <v>2078324</v>
      </c>
      <c r="N250" s="126">
        <v>2115903</v>
      </c>
      <c r="O250" s="126">
        <v>2154160</v>
      </c>
      <c r="P250" s="126">
        <v>2193109</v>
      </c>
      <c r="Q250" s="126">
        <v>2232763</v>
      </c>
      <c r="R250" s="126">
        <v>2273133</v>
      </c>
      <c r="S250" s="126">
        <v>0</v>
      </c>
      <c r="T250" s="126">
        <v>0</v>
      </c>
      <c r="U250" s="126">
        <v>0</v>
      </c>
      <c r="V250" s="126">
        <v>0</v>
      </c>
      <c r="W250" s="126">
        <v>0</v>
      </c>
      <c r="X250" s="126">
        <v>0</v>
      </c>
      <c r="Y250" s="126">
        <v>0</v>
      </c>
      <c r="Z250" s="149">
        <v>0</v>
      </c>
      <c r="AB250" s="123" t="s">
        <v>191</v>
      </c>
      <c r="AC250">
        <f t="shared" si="8"/>
        <v>478765.18800000008</v>
      </c>
    </row>
    <row r="251" spans="1:29" x14ac:dyDescent="0.15">
      <c r="A251" s="148" t="s">
        <v>260</v>
      </c>
      <c r="B251" s="124" t="s">
        <v>176</v>
      </c>
      <c r="C251" s="124" t="s">
        <v>186</v>
      </c>
      <c r="D251" s="130">
        <v>1.8000000000000002E-2</v>
      </c>
      <c r="E251" s="140">
        <f t="shared" si="7"/>
        <v>20729910</v>
      </c>
      <c r="F251" s="138">
        <v>1428843</v>
      </c>
      <c r="G251" s="126">
        <v>1454676</v>
      </c>
      <c r="H251" s="126">
        <v>1480979</v>
      </c>
      <c r="I251" s="126">
        <v>1507757</v>
      </c>
      <c r="J251" s="126">
        <v>1535018</v>
      </c>
      <c r="K251" s="126">
        <v>1562773</v>
      </c>
      <c r="L251" s="126">
        <v>1591030</v>
      </c>
      <c r="M251" s="126">
        <v>1619798</v>
      </c>
      <c r="N251" s="126">
        <v>1649086</v>
      </c>
      <c r="O251" s="126">
        <v>1678902</v>
      </c>
      <c r="P251" s="126">
        <v>1709258</v>
      </c>
      <c r="Q251" s="126">
        <v>1740163</v>
      </c>
      <c r="R251" s="126">
        <v>1771627</v>
      </c>
      <c r="S251" s="126">
        <v>0</v>
      </c>
      <c r="T251" s="126">
        <v>0</v>
      </c>
      <c r="U251" s="126">
        <v>0</v>
      </c>
      <c r="V251" s="126">
        <v>0</v>
      </c>
      <c r="W251" s="126">
        <v>0</v>
      </c>
      <c r="X251" s="126">
        <v>0</v>
      </c>
      <c r="Y251" s="126">
        <v>0</v>
      </c>
      <c r="Z251" s="149">
        <v>0</v>
      </c>
      <c r="AB251" s="123" t="s">
        <v>191</v>
      </c>
      <c r="AC251">
        <f t="shared" si="8"/>
        <v>373138.38000000006</v>
      </c>
    </row>
    <row r="252" spans="1:29" x14ac:dyDescent="0.15">
      <c r="A252" s="148" t="s">
        <v>260</v>
      </c>
      <c r="B252" s="124" t="s">
        <v>176</v>
      </c>
      <c r="C252" s="124" t="s">
        <v>186</v>
      </c>
      <c r="D252" s="130">
        <v>2.2000000000000002E-2</v>
      </c>
      <c r="E252" s="140">
        <f t="shared" si="7"/>
        <v>218022345</v>
      </c>
      <c r="F252" s="138">
        <v>13456125</v>
      </c>
      <c r="G252" s="126">
        <v>13753788</v>
      </c>
      <c r="H252" s="126">
        <v>14058036</v>
      </c>
      <c r="I252" s="126">
        <v>14369013</v>
      </c>
      <c r="J252" s="126">
        <v>14686870</v>
      </c>
      <c r="K252" s="126">
        <v>15011758</v>
      </c>
      <c r="L252" s="126">
        <v>15343833</v>
      </c>
      <c r="M252" s="126">
        <v>15683254</v>
      </c>
      <c r="N252" s="126">
        <v>16030183</v>
      </c>
      <c r="O252" s="126">
        <v>16384788</v>
      </c>
      <c r="P252" s="126">
        <v>16747235</v>
      </c>
      <c r="Q252" s="126">
        <v>17117702</v>
      </c>
      <c r="R252" s="126">
        <v>17496362</v>
      </c>
      <c r="S252" s="126">
        <v>17883398</v>
      </c>
      <c r="T252" s="126">
        <v>0</v>
      </c>
      <c r="U252" s="126">
        <v>0</v>
      </c>
      <c r="V252" s="126">
        <v>0</v>
      </c>
      <c r="W252" s="126">
        <v>0</v>
      </c>
      <c r="X252" s="126">
        <v>0</v>
      </c>
      <c r="Y252" s="126">
        <v>0</v>
      </c>
      <c r="Z252" s="149">
        <v>0</v>
      </c>
      <c r="AB252" s="123" t="s">
        <v>191</v>
      </c>
      <c r="AC252">
        <f t="shared" si="8"/>
        <v>4796491.5900000008</v>
      </c>
    </row>
    <row r="253" spans="1:29" x14ac:dyDescent="0.15">
      <c r="A253" s="148" t="s">
        <v>260</v>
      </c>
      <c r="B253" s="124" t="s">
        <v>176</v>
      </c>
      <c r="C253" s="124" t="s">
        <v>186</v>
      </c>
      <c r="D253" s="130">
        <v>2.2000000000000002E-2</v>
      </c>
      <c r="E253" s="140">
        <f t="shared" si="7"/>
        <v>41919404</v>
      </c>
      <c r="F253" s="138">
        <v>2587224</v>
      </c>
      <c r="G253" s="126">
        <v>2644456</v>
      </c>
      <c r="H253" s="126">
        <v>2702954</v>
      </c>
      <c r="I253" s="126">
        <v>2762746</v>
      </c>
      <c r="J253" s="126">
        <v>2823862</v>
      </c>
      <c r="K253" s="126">
        <v>2886328</v>
      </c>
      <c r="L253" s="126">
        <v>2950177</v>
      </c>
      <c r="M253" s="126">
        <v>3015438</v>
      </c>
      <c r="N253" s="126">
        <v>3082142</v>
      </c>
      <c r="O253" s="126">
        <v>3150322</v>
      </c>
      <c r="P253" s="126">
        <v>3220009</v>
      </c>
      <c r="Q253" s="126">
        <v>3291240</v>
      </c>
      <c r="R253" s="126">
        <v>3364045</v>
      </c>
      <c r="S253" s="126">
        <v>3438461</v>
      </c>
      <c r="T253" s="126">
        <v>0</v>
      </c>
      <c r="U253" s="126">
        <v>0</v>
      </c>
      <c r="V253" s="126">
        <v>0</v>
      </c>
      <c r="W253" s="126">
        <v>0</v>
      </c>
      <c r="X253" s="126">
        <v>0</v>
      </c>
      <c r="Y253" s="126">
        <v>0</v>
      </c>
      <c r="Z253" s="149">
        <v>0</v>
      </c>
      <c r="AB253" s="123" t="s">
        <v>191</v>
      </c>
      <c r="AC253">
        <f t="shared" si="8"/>
        <v>922226.88800000004</v>
      </c>
    </row>
    <row r="254" spans="1:29" x14ac:dyDescent="0.15">
      <c r="A254" s="148" t="s">
        <v>260</v>
      </c>
      <c r="B254" s="124" t="s">
        <v>176</v>
      </c>
      <c r="C254" s="124" t="s">
        <v>186</v>
      </c>
      <c r="D254" s="130">
        <v>2.1000000000000001E-2</v>
      </c>
      <c r="E254" s="140">
        <f t="shared" si="7"/>
        <v>14162528</v>
      </c>
      <c r="F254" s="138">
        <v>1445361</v>
      </c>
      <c r="G254" s="126">
        <v>1475872</v>
      </c>
      <c r="H254" s="126">
        <v>1507028</v>
      </c>
      <c r="I254" s="126">
        <v>1538842</v>
      </c>
      <c r="J254" s="126">
        <v>1571327</v>
      </c>
      <c r="K254" s="126">
        <v>1604499</v>
      </c>
      <c r="L254" s="126">
        <v>1638370</v>
      </c>
      <c r="M254" s="126">
        <v>1672956</v>
      </c>
      <c r="N254" s="126">
        <v>1708273</v>
      </c>
      <c r="O254" s="126">
        <v>0</v>
      </c>
      <c r="P254" s="126">
        <v>0</v>
      </c>
      <c r="Q254" s="126">
        <v>0</v>
      </c>
      <c r="R254" s="126">
        <v>0</v>
      </c>
      <c r="S254" s="126">
        <v>0</v>
      </c>
      <c r="T254" s="126">
        <v>0</v>
      </c>
      <c r="U254" s="126">
        <v>0</v>
      </c>
      <c r="V254" s="126">
        <v>0</v>
      </c>
      <c r="W254" s="126">
        <v>0</v>
      </c>
      <c r="X254" s="126">
        <v>0</v>
      </c>
      <c r="Y254" s="126">
        <v>0</v>
      </c>
      <c r="Z254" s="149">
        <v>0</v>
      </c>
      <c r="AB254" s="123" t="s">
        <v>191</v>
      </c>
      <c r="AC254">
        <f t="shared" si="8"/>
        <v>297413.08800000005</v>
      </c>
    </row>
    <row r="255" spans="1:29" x14ac:dyDescent="0.15">
      <c r="A255" s="148" t="s">
        <v>260</v>
      </c>
      <c r="B255" s="124" t="s">
        <v>176</v>
      </c>
      <c r="C255" s="124" t="s">
        <v>193</v>
      </c>
      <c r="D255" s="130">
        <v>6.9999999999999993E-3</v>
      </c>
      <c r="E255" s="140">
        <f t="shared" si="7"/>
        <v>104504000</v>
      </c>
      <c r="F255" s="138">
        <v>7462000</v>
      </c>
      <c r="G255" s="126">
        <v>7462000</v>
      </c>
      <c r="H255" s="126">
        <v>7462000</v>
      </c>
      <c r="I255" s="126">
        <v>7462000</v>
      </c>
      <c r="J255" s="126">
        <v>7462000</v>
      </c>
      <c r="K255" s="126">
        <v>7462000</v>
      </c>
      <c r="L255" s="126">
        <v>7462000</v>
      </c>
      <c r="M255" s="126">
        <v>7462000</v>
      </c>
      <c r="N255" s="126">
        <v>7462000</v>
      </c>
      <c r="O255" s="126">
        <v>7462000</v>
      </c>
      <c r="P255" s="126">
        <v>7462000</v>
      </c>
      <c r="Q255" s="126">
        <v>7462000</v>
      </c>
      <c r="R255" s="126">
        <v>7462000</v>
      </c>
      <c r="S255" s="126">
        <v>7498000</v>
      </c>
      <c r="T255" s="126">
        <v>0</v>
      </c>
      <c r="U255" s="126">
        <v>0</v>
      </c>
      <c r="V255" s="126">
        <v>0</v>
      </c>
      <c r="W255" s="126">
        <v>0</v>
      </c>
      <c r="X255" s="126">
        <v>0</v>
      </c>
      <c r="Y255" s="126">
        <v>0</v>
      </c>
      <c r="Z255" s="149">
        <v>0</v>
      </c>
      <c r="AB255" s="123" t="s">
        <v>191</v>
      </c>
      <c r="AC255">
        <f t="shared" si="8"/>
        <v>731527.99999999988</v>
      </c>
    </row>
    <row r="256" spans="1:29" x14ac:dyDescent="0.15">
      <c r="A256" s="148" t="s">
        <v>260</v>
      </c>
      <c r="B256" s="124" t="s">
        <v>176</v>
      </c>
      <c r="C256" s="124" t="s">
        <v>193</v>
      </c>
      <c r="D256" s="130">
        <v>6.9999999999999993E-3</v>
      </c>
      <c r="E256" s="140">
        <f t="shared" si="7"/>
        <v>6368000</v>
      </c>
      <c r="F256" s="138">
        <v>454000</v>
      </c>
      <c r="G256" s="126">
        <v>454000</v>
      </c>
      <c r="H256" s="126">
        <v>454000</v>
      </c>
      <c r="I256" s="126">
        <v>454000</v>
      </c>
      <c r="J256" s="126">
        <v>454000</v>
      </c>
      <c r="K256" s="126">
        <v>454000</v>
      </c>
      <c r="L256" s="126">
        <v>454000</v>
      </c>
      <c r="M256" s="126">
        <v>454000</v>
      </c>
      <c r="N256" s="126">
        <v>454000</v>
      </c>
      <c r="O256" s="126">
        <v>454000</v>
      </c>
      <c r="P256" s="126">
        <v>454000</v>
      </c>
      <c r="Q256" s="126">
        <v>454000</v>
      </c>
      <c r="R256" s="126">
        <v>454000</v>
      </c>
      <c r="S256" s="126">
        <v>466000</v>
      </c>
      <c r="T256" s="126">
        <v>0</v>
      </c>
      <c r="U256" s="126">
        <v>0</v>
      </c>
      <c r="V256" s="126">
        <v>0</v>
      </c>
      <c r="W256" s="126">
        <v>0</v>
      </c>
      <c r="X256" s="126">
        <v>0</v>
      </c>
      <c r="Y256" s="126">
        <v>0</v>
      </c>
      <c r="Z256" s="149">
        <v>0</v>
      </c>
      <c r="AB256" s="123" t="s">
        <v>191</v>
      </c>
      <c r="AC256">
        <f t="shared" si="8"/>
        <v>44575.999999999993</v>
      </c>
    </row>
    <row r="257" spans="1:29" x14ac:dyDescent="0.15">
      <c r="A257" s="148" t="s">
        <v>260</v>
      </c>
      <c r="B257" s="124" t="s">
        <v>176</v>
      </c>
      <c r="C257" s="124" t="s">
        <v>193</v>
      </c>
      <c r="D257" s="130">
        <v>6.9999999999999993E-3</v>
      </c>
      <c r="E257" s="140">
        <f t="shared" si="7"/>
        <v>34424000</v>
      </c>
      <c r="F257" s="138">
        <v>3822000</v>
      </c>
      <c r="G257" s="126">
        <v>3822000</v>
      </c>
      <c r="H257" s="126">
        <v>3822000</v>
      </c>
      <c r="I257" s="126">
        <v>3822000</v>
      </c>
      <c r="J257" s="126">
        <v>3822000</v>
      </c>
      <c r="K257" s="126">
        <v>3822000</v>
      </c>
      <c r="L257" s="126">
        <v>3822000</v>
      </c>
      <c r="M257" s="126">
        <v>3822000</v>
      </c>
      <c r="N257" s="126">
        <v>3848000</v>
      </c>
      <c r="O257" s="126">
        <v>0</v>
      </c>
      <c r="P257" s="126">
        <v>0</v>
      </c>
      <c r="Q257" s="126">
        <v>0</v>
      </c>
      <c r="R257" s="126">
        <v>0</v>
      </c>
      <c r="S257" s="126">
        <v>0</v>
      </c>
      <c r="T257" s="126">
        <v>0</v>
      </c>
      <c r="U257" s="126">
        <v>0</v>
      </c>
      <c r="V257" s="126">
        <v>0</v>
      </c>
      <c r="W257" s="126">
        <v>0</v>
      </c>
      <c r="X257" s="126">
        <v>0</v>
      </c>
      <c r="Y257" s="126">
        <v>0</v>
      </c>
      <c r="Z257" s="149">
        <v>0</v>
      </c>
      <c r="AB257" s="123" t="s">
        <v>191</v>
      </c>
      <c r="AC257">
        <f t="shared" si="8"/>
        <v>240967.99999999997</v>
      </c>
    </row>
    <row r="258" spans="1:29" x14ac:dyDescent="0.15">
      <c r="A258" s="148" t="s">
        <v>260</v>
      </c>
      <c r="B258" s="124" t="s">
        <v>176</v>
      </c>
      <c r="C258" s="124" t="s">
        <v>186</v>
      </c>
      <c r="D258" s="130">
        <v>0.02</v>
      </c>
      <c r="E258" s="140">
        <f t="shared" si="7"/>
        <v>185079632</v>
      </c>
      <c r="F258" s="138">
        <v>13791705</v>
      </c>
      <c r="G258" s="126">
        <v>14068918</v>
      </c>
      <c r="H258" s="126">
        <v>14351703</v>
      </c>
      <c r="I258" s="126">
        <v>14640173</v>
      </c>
      <c r="J258" s="126">
        <v>14934440</v>
      </c>
      <c r="K258" s="126">
        <v>15234622</v>
      </c>
      <c r="L258" s="126">
        <v>15540838</v>
      </c>
      <c r="M258" s="126">
        <v>15853209</v>
      </c>
      <c r="N258" s="126">
        <v>16171859</v>
      </c>
      <c r="O258" s="126">
        <v>16496912</v>
      </c>
      <c r="P258" s="126">
        <v>16828500</v>
      </c>
      <c r="Q258" s="126">
        <v>17166753</v>
      </c>
      <c r="R258" s="126">
        <v>0</v>
      </c>
      <c r="S258" s="126">
        <v>0</v>
      </c>
      <c r="T258" s="126">
        <v>0</v>
      </c>
      <c r="U258" s="126">
        <v>0</v>
      </c>
      <c r="V258" s="126">
        <v>0</v>
      </c>
      <c r="W258" s="126">
        <v>0</v>
      </c>
      <c r="X258" s="126">
        <v>0</v>
      </c>
      <c r="Y258" s="126">
        <v>0</v>
      </c>
      <c r="Z258" s="149">
        <v>0</v>
      </c>
      <c r="AB258" s="123" t="s">
        <v>191</v>
      </c>
      <c r="AC258">
        <f t="shared" si="8"/>
        <v>3701592.64</v>
      </c>
    </row>
    <row r="259" spans="1:29" x14ac:dyDescent="0.15">
      <c r="A259" s="148" t="s">
        <v>260</v>
      </c>
      <c r="B259" s="124" t="s">
        <v>176</v>
      </c>
      <c r="C259" s="124" t="s">
        <v>186</v>
      </c>
      <c r="D259" s="130">
        <v>5.5E-2</v>
      </c>
      <c r="E259" s="140">
        <f t="shared" si="7"/>
        <v>0</v>
      </c>
      <c r="F259" s="138">
        <v>0</v>
      </c>
      <c r="G259" s="126">
        <v>0</v>
      </c>
      <c r="H259" s="126">
        <v>0</v>
      </c>
      <c r="I259" s="126">
        <v>0</v>
      </c>
      <c r="J259" s="126">
        <v>0</v>
      </c>
      <c r="K259" s="126">
        <v>0</v>
      </c>
      <c r="L259" s="126">
        <v>0</v>
      </c>
      <c r="M259" s="126">
        <v>0</v>
      </c>
      <c r="N259" s="126">
        <v>0</v>
      </c>
      <c r="O259" s="126">
        <v>0</v>
      </c>
      <c r="P259" s="126">
        <v>0</v>
      </c>
      <c r="Q259" s="126">
        <v>0</v>
      </c>
      <c r="R259" s="126">
        <v>0</v>
      </c>
      <c r="S259" s="126">
        <v>0</v>
      </c>
      <c r="T259" s="126">
        <v>0</v>
      </c>
      <c r="U259" s="126">
        <v>0</v>
      </c>
      <c r="V259" s="126">
        <v>0</v>
      </c>
      <c r="W259" s="126">
        <v>0</v>
      </c>
      <c r="X259" s="126">
        <v>0</v>
      </c>
      <c r="Y259" s="126">
        <v>0</v>
      </c>
      <c r="Z259" s="149">
        <v>0</v>
      </c>
      <c r="AB259" s="123" t="s">
        <v>191</v>
      </c>
      <c r="AC259">
        <f t="shared" si="8"/>
        <v>0</v>
      </c>
    </row>
    <row r="260" spans="1:29" x14ac:dyDescent="0.15">
      <c r="A260" s="148" t="s">
        <v>260</v>
      </c>
      <c r="B260" s="124" t="s">
        <v>176</v>
      </c>
      <c r="C260" s="124" t="s">
        <v>186</v>
      </c>
      <c r="D260" s="130">
        <v>8.0000000000000002E-3</v>
      </c>
      <c r="E260" s="140">
        <f t="shared" si="7"/>
        <v>104388404</v>
      </c>
      <c r="F260" s="138">
        <v>9115574</v>
      </c>
      <c r="G260" s="126">
        <v>9188645</v>
      </c>
      <c r="H260" s="126">
        <v>9262301</v>
      </c>
      <c r="I260" s="126">
        <v>9336548</v>
      </c>
      <c r="J260" s="126">
        <v>9411389</v>
      </c>
      <c r="K260" s="126">
        <v>9486831</v>
      </c>
      <c r="L260" s="126">
        <v>9562877</v>
      </c>
      <c r="M260" s="126">
        <v>9639533</v>
      </c>
      <c r="N260" s="126">
        <v>9716804</v>
      </c>
      <c r="O260" s="126">
        <v>9794694</v>
      </c>
      <c r="P260" s="126">
        <v>9873208</v>
      </c>
      <c r="Q260" s="126">
        <v>0</v>
      </c>
      <c r="R260" s="126">
        <v>0</v>
      </c>
      <c r="S260" s="126">
        <v>0</v>
      </c>
      <c r="T260" s="126">
        <v>0</v>
      </c>
      <c r="U260" s="126">
        <v>0</v>
      </c>
      <c r="V260" s="126">
        <v>0</v>
      </c>
      <c r="W260" s="126">
        <v>0</v>
      </c>
      <c r="X260" s="126">
        <v>0</v>
      </c>
      <c r="Y260" s="126">
        <v>0</v>
      </c>
      <c r="Z260" s="149">
        <v>0</v>
      </c>
      <c r="AB260" s="123" t="s">
        <v>191</v>
      </c>
      <c r="AC260">
        <f t="shared" si="8"/>
        <v>835107.23199999996</v>
      </c>
    </row>
    <row r="261" spans="1:29" x14ac:dyDescent="0.15">
      <c r="A261" s="148" t="s">
        <v>260</v>
      </c>
      <c r="B261" s="124" t="s">
        <v>176</v>
      </c>
      <c r="C261" s="124" t="s">
        <v>193</v>
      </c>
      <c r="D261" s="130">
        <v>8.3000000000000001E-3</v>
      </c>
      <c r="E261" s="140">
        <f t="shared" si="7"/>
        <v>9240000</v>
      </c>
      <c r="F261" s="138">
        <v>1316000</v>
      </c>
      <c r="G261" s="126">
        <v>1316000</v>
      </c>
      <c r="H261" s="126">
        <v>1316000</v>
      </c>
      <c r="I261" s="126">
        <v>1316000</v>
      </c>
      <c r="J261" s="126">
        <v>1316000</v>
      </c>
      <c r="K261" s="126">
        <v>1316000</v>
      </c>
      <c r="L261" s="126">
        <v>1344000</v>
      </c>
      <c r="M261" s="126">
        <v>0</v>
      </c>
      <c r="N261" s="126">
        <v>0</v>
      </c>
      <c r="O261" s="126">
        <v>0</v>
      </c>
      <c r="P261" s="126">
        <v>0</v>
      </c>
      <c r="Q261" s="126">
        <v>0</v>
      </c>
      <c r="R261" s="126">
        <v>0</v>
      </c>
      <c r="S261" s="126">
        <v>0</v>
      </c>
      <c r="T261" s="126">
        <v>0</v>
      </c>
      <c r="U261" s="126">
        <v>0</v>
      </c>
      <c r="V261" s="126">
        <v>0</v>
      </c>
      <c r="W261" s="126">
        <v>0</v>
      </c>
      <c r="X261" s="126">
        <v>0</v>
      </c>
      <c r="Y261" s="126">
        <v>0</v>
      </c>
      <c r="Z261" s="149">
        <v>0</v>
      </c>
      <c r="AB261" s="123" t="s">
        <v>191</v>
      </c>
      <c r="AC261">
        <f t="shared" si="8"/>
        <v>76692</v>
      </c>
    </row>
    <row r="262" spans="1:29" x14ac:dyDescent="0.15">
      <c r="A262" s="148" t="s">
        <v>260</v>
      </c>
      <c r="B262" s="124" t="s">
        <v>176</v>
      </c>
      <c r="C262" s="124" t="s">
        <v>193</v>
      </c>
      <c r="D262" s="130">
        <v>8.3000000000000001E-3</v>
      </c>
      <c r="E262" s="140">
        <f t="shared" si="7"/>
        <v>3600000</v>
      </c>
      <c r="F262" s="138">
        <v>510000</v>
      </c>
      <c r="G262" s="126">
        <v>510000</v>
      </c>
      <c r="H262" s="126">
        <v>510000</v>
      </c>
      <c r="I262" s="126">
        <v>510000</v>
      </c>
      <c r="J262" s="126">
        <v>510000</v>
      </c>
      <c r="K262" s="126">
        <v>510000</v>
      </c>
      <c r="L262" s="126">
        <v>540000</v>
      </c>
      <c r="M262" s="126">
        <v>0</v>
      </c>
      <c r="N262" s="126">
        <v>0</v>
      </c>
      <c r="O262" s="126">
        <v>0</v>
      </c>
      <c r="P262" s="126">
        <v>0</v>
      </c>
      <c r="Q262" s="126">
        <v>0</v>
      </c>
      <c r="R262" s="126">
        <v>0</v>
      </c>
      <c r="S262" s="126">
        <v>0</v>
      </c>
      <c r="T262" s="126">
        <v>0</v>
      </c>
      <c r="U262" s="126">
        <v>0</v>
      </c>
      <c r="V262" s="126">
        <v>0</v>
      </c>
      <c r="W262" s="126">
        <v>0</v>
      </c>
      <c r="X262" s="126">
        <v>0</v>
      </c>
      <c r="Y262" s="126">
        <v>0</v>
      </c>
      <c r="Z262" s="149">
        <v>0</v>
      </c>
      <c r="AB262" s="123" t="s">
        <v>191</v>
      </c>
      <c r="AC262">
        <f t="shared" si="8"/>
        <v>29880</v>
      </c>
    </row>
    <row r="263" spans="1:29" x14ac:dyDescent="0.15">
      <c r="A263" s="148" t="s">
        <v>260</v>
      </c>
      <c r="B263" s="124" t="s">
        <v>176</v>
      </c>
      <c r="C263" s="124" t="s">
        <v>186</v>
      </c>
      <c r="D263" s="130">
        <v>0.02</v>
      </c>
      <c r="E263" s="140">
        <f t="shared" si="7"/>
        <v>110424658</v>
      </c>
      <c r="F263" s="138">
        <v>8228589</v>
      </c>
      <c r="G263" s="126">
        <v>8393984</v>
      </c>
      <c r="H263" s="126">
        <v>8562704</v>
      </c>
      <c r="I263" s="126">
        <v>8734814</v>
      </c>
      <c r="J263" s="126">
        <v>8910383</v>
      </c>
      <c r="K263" s="126">
        <v>9089482</v>
      </c>
      <c r="L263" s="126">
        <v>9272181</v>
      </c>
      <c r="M263" s="126">
        <v>9458550</v>
      </c>
      <c r="N263" s="126">
        <v>9648667</v>
      </c>
      <c r="O263" s="126">
        <v>9842606</v>
      </c>
      <c r="P263" s="126">
        <v>10040443</v>
      </c>
      <c r="Q263" s="126">
        <v>10242255</v>
      </c>
      <c r="R263" s="126">
        <v>0</v>
      </c>
      <c r="S263" s="126">
        <v>0</v>
      </c>
      <c r="T263" s="126">
        <v>0</v>
      </c>
      <c r="U263" s="126">
        <v>0</v>
      </c>
      <c r="V263" s="126">
        <v>0</v>
      </c>
      <c r="W263" s="126">
        <v>0</v>
      </c>
      <c r="X263" s="126">
        <v>0</v>
      </c>
      <c r="Y263" s="126">
        <v>0</v>
      </c>
      <c r="Z263" s="149">
        <v>0</v>
      </c>
      <c r="AB263" s="123" t="s">
        <v>191</v>
      </c>
      <c r="AC263">
        <f t="shared" si="8"/>
        <v>2208493.16</v>
      </c>
    </row>
    <row r="264" spans="1:29" x14ac:dyDescent="0.15">
      <c r="A264" s="148" t="s">
        <v>260</v>
      </c>
      <c r="B264" s="124" t="s">
        <v>178</v>
      </c>
      <c r="C264" s="124" t="s">
        <v>186</v>
      </c>
      <c r="D264" s="130">
        <v>0.02</v>
      </c>
      <c r="E264" s="140">
        <f t="shared" si="7"/>
        <v>19592437</v>
      </c>
      <c r="F264" s="138">
        <v>1459983</v>
      </c>
      <c r="G264" s="126">
        <v>1489329</v>
      </c>
      <c r="H264" s="126">
        <v>1519264</v>
      </c>
      <c r="I264" s="126">
        <v>1549801</v>
      </c>
      <c r="J264" s="126">
        <v>1580952</v>
      </c>
      <c r="K264" s="126">
        <v>1612729</v>
      </c>
      <c r="L264" s="126">
        <v>1645145</v>
      </c>
      <c r="M264" s="126">
        <v>1678213</v>
      </c>
      <c r="N264" s="126">
        <v>1711945</v>
      </c>
      <c r="O264" s="126">
        <v>1746355</v>
      </c>
      <c r="P264" s="126">
        <v>1781457</v>
      </c>
      <c r="Q264" s="126">
        <v>1817264</v>
      </c>
      <c r="R264" s="126">
        <v>0</v>
      </c>
      <c r="S264" s="126">
        <v>0</v>
      </c>
      <c r="T264" s="126">
        <v>0</v>
      </c>
      <c r="U264" s="126">
        <v>0</v>
      </c>
      <c r="V264" s="126">
        <v>0</v>
      </c>
      <c r="W264" s="126">
        <v>0</v>
      </c>
      <c r="X264" s="126">
        <v>0</v>
      </c>
      <c r="Y264" s="126">
        <v>0</v>
      </c>
      <c r="Z264" s="149">
        <v>0</v>
      </c>
      <c r="AB264" s="123" t="s">
        <v>191</v>
      </c>
      <c r="AC264">
        <f t="shared" si="8"/>
        <v>391848.74</v>
      </c>
    </row>
    <row r="265" spans="1:29" x14ac:dyDescent="0.15">
      <c r="A265" s="148" t="s">
        <v>260</v>
      </c>
      <c r="B265" s="124" t="s">
        <v>176</v>
      </c>
      <c r="C265" s="124" t="s">
        <v>186</v>
      </c>
      <c r="D265" s="130">
        <v>0.02</v>
      </c>
      <c r="E265" s="140">
        <f t="shared" ref="E265:E328" si="9">SUM(F265:Z265)</f>
        <v>24265862</v>
      </c>
      <c r="F265" s="138">
        <v>1808236</v>
      </c>
      <c r="G265" s="126">
        <v>1844581</v>
      </c>
      <c r="H265" s="126">
        <v>1881657</v>
      </c>
      <c r="I265" s="126">
        <v>1919478</v>
      </c>
      <c r="J265" s="126">
        <v>1958060</v>
      </c>
      <c r="K265" s="126">
        <v>1997417</v>
      </c>
      <c r="L265" s="126">
        <v>2037565</v>
      </c>
      <c r="M265" s="126">
        <v>2078521</v>
      </c>
      <c r="N265" s="126">
        <v>2120299</v>
      </c>
      <c r="O265" s="126">
        <v>2162917</v>
      </c>
      <c r="P265" s="126">
        <v>2206391</v>
      </c>
      <c r="Q265" s="126">
        <v>2250740</v>
      </c>
      <c r="R265" s="126">
        <v>0</v>
      </c>
      <c r="S265" s="126">
        <v>0</v>
      </c>
      <c r="T265" s="126">
        <v>0</v>
      </c>
      <c r="U265" s="126">
        <v>0</v>
      </c>
      <c r="V265" s="126">
        <v>0</v>
      </c>
      <c r="W265" s="126">
        <v>0</v>
      </c>
      <c r="X265" s="126">
        <v>0</v>
      </c>
      <c r="Y265" s="126">
        <v>0</v>
      </c>
      <c r="Z265" s="149">
        <v>0</v>
      </c>
      <c r="AB265" s="123" t="s">
        <v>191</v>
      </c>
      <c r="AC265">
        <f t="shared" ref="AC265:AC328" si="10">E265*D265</f>
        <v>485317.24</v>
      </c>
    </row>
    <row r="266" spans="1:29" x14ac:dyDescent="0.15">
      <c r="A266" s="148" t="s">
        <v>261</v>
      </c>
      <c r="B266" s="124" t="s">
        <v>175</v>
      </c>
      <c r="C266" s="124" t="s">
        <v>186</v>
      </c>
      <c r="D266" s="130">
        <v>1E-4</v>
      </c>
      <c r="E266" s="140">
        <f t="shared" si="9"/>
        <v>3300000</v>
      </c>
      <c r="F266" s="138">
        <v>0</v>
      </c>
      <c r="G266" s="126">
        <v>824876</v>
      </c>
      <c r="H266" s="126">
        <v>824960</v>
      </c>
      <c r="I266" s="126">
        <v>825040</v>
      </c>
      <c r="J266" s="126">
        <v>825124</v>
      </c>
      <c r="K266" s="126">
        <v>0</v>
      </c>
      <c r="L266" s="126">
        <v>0</v>
      </c>
      <c r="M266" s="126">
        <v>0</v>
      </c>
      <c r="N266" s="126">
        <v>0</v>
      </c>
      <c r="O266" s="126">
        <v>0</v>
      </c>
      <c r="P266" s="126">
        <v>0</v>
      </c>
      <c r="Q266" s="126">
        <v>0</v>
      </c>
      <c r="R266" s="126">
        <v>0</v>
      </c>
      <c r="S266" s="126">
        <v>0</v>
      </c>
      <c r="T266" s="126">
        <v>0</v>
      </c>
      <c r="U266" s="126">
        <v>0</v>
      </c>
      <c r="V266" s="126">
        <v>0</v>
      </c>
      <c r="W266" s="126">
        <v>0</v>
      </c>
      <c r="X266" s="126">
        <v>0</v>
      </c>
      <c r="Y266" s="126">
        <v>0</v>
      </c>
      <c r="Z266" s="149">
        <v>0</v>
      </c>
      <c r="AB266" s="123" t="s">
        <v>191</v>
      </c>
      <c r="AC266">
        <f t="shared" si="10"/>
        <v>330</v>
      </c>
    </row>
    <row r="267" spans="1:29" x14ac:dyDescent="0.15">
      <c r="A267" s="148" t="s">
        <v>261</v>
      </c>
      <c r="B267" s="124" t="s">
        <v>175</v>
      </c>
      <c r="C267" s="124" t="s">
        <v>186</v>
      </c>
      <c r="D267" s="130">
        <v>1E-4</v>
      </c>
      <c r="E267" s="140">
        <f t="shared" si="9"/>
        <v>18000000</v>
      </c>
      <c r="F267" s="138">
        <v>0</v>
      </c>
      <c r="G267" s="126">
        <v>4499325</v>
      </c>
      <c r="H267" s="126">
        <v>4499775</v>
      </c>
      <c r="I267" s="126">
        <v>4500225</v>
      </c>
      <c r="J267" s="126">
        <v>4500675</v>
      </c>
      <c r="K267" s="126">
        <v>0</v>
      </c>
      <c r="L267" s="126">
        <v>0</v>
      </c>
      <c r="M267" s="126">
        <v>0</v>
      </c>
      <c r="N267" s="126">
        <v>0</v>
      </c>
      <c r="O267" s="126">
        <v>0</v>
      </c>
      <c r="P267" s="126">
        <v>0</v>
      </c>
      <c r="Q267" s="126">
        <v>0</v>
      </c>
      <c r="R267" s="126">
        <v>0</v>
      </c>
      <c r="S267" s="126">
        <v>0</v>
      </c>
      <c r="T267" s="126">
        <v>0</v>
      </c>
      <c r="U267" s="126">
        <v>0</v>
      </c>
      <c r="V267" s="126">
        <v>0</v>
      </c>
      <c r="W267" s="126">
        <v>0</v>
      </c>
      <c r="X267" s="126">
        <v>0</v>
      </c>
      <c r="Y267" s="126">
        <v>0</v>
      </c>
      <c r="Z267" s="149">
        <v>0</v>
      </c>
      <c r="AB267" s="123" t="s">
        <v>191</v>
      </c>
      <c r="AC267">
        <f t="shared" si="10"/>
        <v>1800</v>
      </c>
    </row>
    <row r="268" spans="1:29" x14ac:dyDescent="0.15">
      <c r="A268" s="148" t="s">
        <v>261</v>
      </c>
      <c r="B268" s="124" t="s">
        <v>175</v>
      </c>
      <c r="C268" s="124" t="s">
        <v>186</v>
      </c>
      <c r="D268" s="130">
        <v>1E-4</v>
      </c>
      <c r="E268" s="140">
        <f t="shared" si="9"/>
        <v>16500000</v>
      </c>
      <c r="F268" s="138">
        <v>0</v>
      </c>
      <c r="G268" s="126">
        <v>4124381</v>
      </c>
      <c r="H268" s="126">
        <v>4124793</v>
      </c>
      <c r="I268" s="126">
        <v>4125207</v>
      </c>
      <c r="J268" s="126">
        <v>4125619</v>
      </c>
      <c r="K268" s="126">
        <v>0</v>
      </c>
      <c r="L268" s="126">
        <v>0</v>
      </c>
      <c r="M268" s="126">
        <v>0</v>
      </c>
      <c r="N268" s="126">
        <v>0</v>
      </c>
      <c r="O268" s="126">
        <v>0</v>
      </c>
      <c r="P268" s="126">
        <v>0</v>
      </c>
      <c r="Q268" s="126">
        <v>0</v>
      </c>
      <c r="R268" s="126">
        <v>0</v>
      </c>
      <c r="S268" s="126">
        <v>0</v>
      </c>
      <c r="T268" s="126">
        <v>0</v>
      </c>
      <c r="U268" s="126">
        <v>0</v>
      </c>
      <c r="V268" s="126">
        <v>0</v>
      </c>
      <c r="W268" s="126">
        <v>0</v>
      </c>
      <c r="X268" s="126">
        <v>0</v>
      </c>
      <c r="Y268" s="126">
        <v>0</v>
      </c>
      <c r="Z268" s="149">
        <v>0</v>
      </c>
      <c r="AB268" s="123" t="s">
        <v>191</v>
      </c>
      <c r="AC268">
        <f t="shared" si="10"/>
        <v>1650</v>
      </c>
    </row>
    <row r="269" spans="1:29" x14ac:dyDescent="0.15">
      <c r="A269" s="148" t="s">
        <v>262</v>
      </c>
      <c r="B269" s="124" t="s">
        <v>175</v>
      </c>
      <c r="C269" s="124" t="s">
        <v>186</v>
      </c>
      <c r="D269" s="130">
        <v>1.4999999999999999E-2</v>
      </c>
      <c r="E269" s="140">
        <f t="shared" si="9"/>
        <v>0</v>
      </c>
      <c r="F269" s="138">
        <v>0</v>
      </c>
      <c r="G269" s="126">
        <v>0</v>
      </c>
      <c r="H269" s="126">
        <v>0</v>
      </c>
      <c r="I269" s="126">
        <v>0</v>
      </c>
      <c r="J269" s="126">
        <v>0</v>
      </c>
      <c r="K269" s="126">
        <v>0</v>
      </c>
      <c r="L269" s="126">
        <v>0</v>
      </c>
      <c r="M269" s="126">
        <v>0</v>
      </c>
      <c r="N269" s="126">
        <v>0</v>
      </c>
      <c r="O269" s="126">
        <v>0</v>
      </c>
      <c r="P269" s="126">
        <v>0</v>
      </c>
      <c r="Q269" s="126">
        <v>0</v>
      </c>
      <c r="R269" s="126">
        <v>0</v>
      </c>
      <c r="S269" s="126">
        <v>0</v>
      </c>
      <c r="T269" s="126">
        <v>0</v>
      </c>
      <c r="U269" s="126">
        <v>0</v>
      </c>
      <c r="V269" s="126">
        <v>0</v>
      </c>
      <c r="W269" s="126">
        <v>0</v>
      </c>
      <c r="X269" s="126">
        <v>0</v>
      </c>
      <c r="Y269" s="126">
        <v>0</v>
      </c>
      <c r="Z269" s="149">
        <v>0</v>
      </c>
      <c r="AB269" s="123" t="s">
        <v>191</v>
      </c>
      <c r="AC269">
        <f t="shared" si="10"/>
        <v>0</v>
      </c>
    </row>
    <row r="270" spans="1:29" x14ac:dyDescent="0.15">
      <c r="A270" s="148" t="s">
        <v>262</v>
      </c>
      <c r="B270" s="124" t="s">
        <v>175</v>
      </c>
      <c r="C270" s="124" t="s">
        <v>186</v>
      </c>
      <c r="D270" s="130">
        <v>5.0000000000000001E-3</v>
      </c>
      <c r="E270" s="140">
        <f t="shared" si="9"/>
        <v>2559588</v>
      </c>
      <c r="F270" s="138">
        <v>460166</v>
      </c>
      <c r="G270" s="126">
        <v>462469</v>
      </c>
      <c r="H270" s="126">
        <v>464785</v>
      </c>
      <c r="I270" s="126">
        <v>467112</v>
      </c>
      <c r="J270" s="126">
        <v>469450</v>
      </c>
      <c r="K270" s="126">
        <v>235606</v>
      </c>
      <c r="L270" s="126">
        <v>0</v>
      </c>
      <c r="M270" s="126">
        <v>0</v>
      </c>
      <c r="N270" s="126">
        <v>0</v>
      </c>
      <c r="O270" s="126">
        <v>0</v>
      </c>
      <c r="P270" s="126">
        <v>0</v>
      </c>
      <c r="Q270" s="126">
        <v>0</v>
      </c>
      <c r="R270" s="126">
        <v>0</v>
      </c>
      <c r="S270" s="126">
        <v>0</v>
      </c>
      <c r="T270" s="126">
        <v>0</v>
      </c>
      <c r="U270" s="126">
        <v>0</v>
      </c>
      <c r="V270" s="126">
        <v>0</v>
      </c>
      <c r="W270" s="126">
        <v>0</v>
      </c>
      <c r="X270" s="126">
        <v>0</v>
      </c>
      <c r="Y270" s="126">
        <v>0</v>
      </c>
      <c r="Z270" s="149">
        <v>0</v>
      </c>
      <c r="AB270" s="123" t="s">
        <v>191</v>
      </c>
      <c r="AC270">
        <f t="shared" si="10"/>
        <v>12797.94</v>
      </c>
    </row>
    <row r="271" spans="1:29" x14ac:dyDescent="0.15">
      <c r="A271" s="148" t="s">
        <v>262</v>
      </c>
      <c r="B271" s="124" t="s">
        <v>175</v>
      </c>
      <c r="C271" s="124" t="s">
        <v>186</v>
      </c>
      <c r="D271" s="130">
        <v>5.0000000000000001E-3</v>
      </c>
      <c r="E271" s="140">
        <f t="shared" si="9"/>
        <v>8923971</v>
      </c>
      <c r="F271" s="138">
        <v>1604363</v>
      </c>
      <c r="G271" s="126">
        <v>1612395</v>
      </c>
      <c r="H271" s="126">
        <v>1620466</v>
      </c>
      <c r="I271" s="126">
        <v>1628579</v>
      </c>
      <c r="J271" s="126">
        <v>1636732</v>
      </c>
      <c r="K271" s="126">
        <v>821436</v>
      </c>
      <c r="L271" s="126">
        <v>0</v>
      </c>
      <c r="M271" s="126">
        <v>0</v>
      </c>
      <c r="N271" s="126">
        <v>0</v>
      </c>
      <c r="O271" s="126">
        <v>0</v>
      </c>
      <c r="P271" s="126">
        <v>0</v>
      </c>
      <c r="Q271" s="126">
        <v>0</v>
      </c>
      <c r="R271" s="126">
        <v>0</v>
      </c>
      <c r="S271" s="126">
        <v>0</v>
      </c>
      <c r="T271" s="126">
        <v>0</v>
      </c>
      <c r="U271" s="126">
        <v>0</v>
      </c>
      <c r="V271" s="126">
        <v>0</v>
      </c>
      <c r="W271" s="126">
        <v>0</v>
      </c>
      <c r="X271" s="126">
        <v>0</v>
      </c>
      <c r="Y271" s="126">
        <v>0</v>
      </c>
      <c r="Z271" s="149">
        <v>0</v>
      </c>
      <c r="AB271" s="123" t="s">
        <v>191</v>
      </c>
      <c r="AC271">
        <f t="shared" si="10"/>
        <v>44619.855000000003</v>
      </c>
    </row>
    <row r="272" spans="1:29" x14ac:dyDescent="0.15">
      <c r="A272" s="148" t="s">
        <v>262</v>
      </c>
      <c r="B272" s="124" t="s">
        <v>175</v>
      </c>
      <c r="C272" s="124" t="s">
        <v>186</v>
      </c>
      <c r="D272" s="130">
        <v>2E-3</v>
      </c>
      <c r="E272" s="140">
        <f t="shared" si="9"/>
        <v>1782138</v>
      </c>
      <c r="F272" s="138">
        <v>236078</v>
      </c>
      <c r="G272" s="126">
        <v>236550</v>
      </c>
      <c r="H272" s="126">
        <v>237023</v>
      </c>
      <c r="I272" s="126">
        <v>237497</v>
      </c>
      <c r="J272" s="126">
        <v>237973</v>
      </c>
      <c r="K272" s="126">
        <v>238449</v>
      </c>
      <c r="L272" s="126">
        <v>238926</v>
      </c>
      <c r="M272" s="126">
        <v>119642</v>
      </c>
      <c r="N272" s="126">
        <v>0</v>
      </c>
      <c r="O272" s="126">
        <v>0</v>
      </c>
      <c r="P272" s="126">
        <v>0</v>
      </c>
      <c r="Q272" s="126">
        <v>0</v>
      </c>
      <c r="R272" s="126">
        <v>0</v>
      </c>
      <c r="S272" s="126">
        <v>0</v>
      </c>
      <c r="T272" s="126">
        <v>0</v>
      </c>
      <c r="U272" s="126">
        <v>0</v>
      </c>
      <c r="V272" s="126">
        <v>0</v>
      </c>
      <c r="W272" s="126">
        <v>0</v>
      </c>
      <c r="X272" s="126">
        <v>0</v>
      </c>
      <c r="Y272" s="126">
        <v>0</v>
      </c>
      <c r="Z272" s="149">
        <v>0</v>
      </c>
      <c r="AB272" s="123" t="s">
        <v>191</v>
      </c>
      <c r="AC272">
        <f t="shared" si="10"/>
        <v>3564.2760000000003</v>
      </c>
    </row>
    <row r="273" spans="1:29" x14ac:dyDescent="0.15">
      <c r="A273" s="148" t="s">
        <v>262</v>
      </c>
      <c r="B273" s="124" t="s">
        <v>175</v>
      </c>
      <c r="C273" s="124" t="s">
        <v>186</v>
      </c>
      <c r="D273" s="130">
        <v>1E-4</v>
      </c>
      <c r="E273" s="140">
        <f t="shared" si="9"/>
        <v>1100000</v>
      </c>
      <c r="F273" s="138">
        <v>0</v>
      </c>
      <c r="G273" s="126">
        <v>0</v>
      </c>
      <c r="H273" s="126">
        <v>137453</v>
      </c>
      <c r="I273" s="126">
        <v>137467</v>
      </c>
      <c r="J273" s="126">
        <v>137479</v>
      </c>
      <c r="K273" s="126">
        <v>137493</v>
      </c>
      <c r="L273" s="126">
        <v>137507</v>
      </c>
      <c r="M273" s="126">
        <v>137521</v>
      </c>
      <c r="N273" s="126">
        <v>137533</v>
      </c>
      <c r="O273" s="126">
        <v>137547</v>
      </c>
      <c r="P273" s="126">
        <v>0</v>
      </c>
      <c r="Q273" s="126">
        <v>0</v>
      </c>
      <c r="R273" s="126">
        <v>0</v>
      </c>
      <c r="S273" s="126">
        <v>0</v>
      </c>
      <c r="T273" s="126">
        <v>0</v>
      </c>
      <c r="U273" s="126">
        <v>0</v>
      </c>
      <c r="V273" s="126">
        <v>0</v>
      </c>
      <c r="W273" s="126">
        <v>0</v>
      </c>
      <c r="X273" s="126">
        <v>0</v>
      </c>
      <c r="Y273" s="126">
        <v>0</v>
      </c>
      <c r="Z273" s="149">
        <v>0</v>
      </c>
      <c r="AB273" s="123" t="s">
        <v>191</v>
      </c>
      <c r="AC273">
        <f t="shared" si="10"/>
        <v>110</v>
      </c>
    </row>
    <row r="274" spans="1:29" x14ac:dyDescent="0.15">
      <c r="A274" s="148" t="s">
        <v>262</v>
      </c>
      <c r="B274" s="124" t="s">
        <v>175</v>
      </c>
      <c r="C274" s="124" t="s">
        <v>186</v>
      </c>
      <c r="D274" s="130">
        <v>1E-4</v>
      </c>
      <c r="E274" s="140">
        <f t="shared" si="9"/>
        <v>800000</v>
      </c>
      <c r="F274" s="138">
        <v>0</v>
      </c>
      <c r="G274" s="126">
        <v>0</v>
      </c>
      <c r="H274" s="126">
        <v>99965</v>
      </c>
      <c r="I274" s="126">
        <v>99975</v>
      </c>
      <c r="J274" s="126">
        <v>99985</v>
      </c>
      <c r="K274" s="126">
        <v>99995</v>
      </c>
      <c r="L274" s="126">
        <v>100005</v>
      </c>
      <c r="M274" s="126">
        <v>100015</v>
      </c>
      <c r="N274" s="126">
        <v>100025</v>
      </c>
      <c r="O274" s="126">
        <v>100035</v>
      </c>
      <c r="P274" s="126">
        <v>0</v>
      </c>
      <c r="Q274" s="126">
        <v>0</v>
      </c>
      <c r="R274" s="126">
        <v>0</v>
      </c>
      <c r="S274" s="126">
        <v>0</v>
      </c>
      <c r="T274" s="126">
        <v>0</v>
      </c>
      <c r="U274" s="126">
        <v>0</v>
      </c>
      <c r="V274" s="126">
        <v>0</v>
      </c>
      <c r="W274" s="126">
        <v>0</v>
      </c>
      <c r="X274" s="126">
        <v>0</v>
      </c>
      <c r="Y274" s="126">
        <v>0</v>
      </c>
      <c r="Z274" s="149">
        <v>0</v>
      </c>
      <c r="AB274" s="123" t="s">
        <v>191</v>
      </c>
      <c r="AC274">
        <f t="shared" si="10"/>
        <v>80</v>
      </c>
    </row>
    <row r="275" spans="1:29" x14ac:dyDescent="0.15">
      <c r="A275" s="148" t="s">
        <v>262</v>
      </c>
      <c r="B275" s="124" t="s">
        <v>175</v>
      </c>
      <c r="C275" s="124" t="s">
        <v>186</v>
      </c>
      <c r="D275" s="130">
        <v>1E-4</v>
      </c>
      <c r="E275" s="140">
        <f t="shared" si="9"/>
        <v>1900000</v>
      </c>
      <c r="F275" s="138">
        <v>0</v>
      </c>
      <c r="G275" s="126">
        <v>0</v>
      </c>
      <c r="H275" s="126">
        <v>237416</v>
      </c>
      <c r="I275" s="126">
        <v>237440</v>
      </c>
      <c r="J275" s="126">
        <v>237464</v>
      </c>
      <c r="K275" s="126">
        <v>237488</v>
      </c>
      <c r="L275" s="126">
        <v>237512</v>
      </c>
      <c r="M275" s="126">
        <v>237536</v>
      </c>
      <c r="N275" s="126">
        <v>237560</v>
      </c>
      <c r="O275" s="126">
        <v>237584</v>
      </c>
      <c r="P275" s="126">
        <v>0</v>
      </c>
      <c r="Q275" s="126">
        <v>0</v>
      </c>
      <c r="R275" s="126">
        <v>0</v>
      </c>
      <c r="S275" s="126">
        <v>0</v>
      </c>
      <c r="T275" s="126">
        <v>0</v>
      </c>
      <c r="U275" s="126">
        <v>0</v>
      </c>
      <c r="V275" s="126">
        <v>0</v>
      </c>
      <c r="W275" s="126">
        <v>0</v>
      </c>
      <c r="X275" s="126">
        <v>0</v>
      </c>
      <c r="Y275" s="126">
        <v>0</v>
      </c>
      <c r="Z275" s="149">
        <v>0</v>
      </c>
      <c r="AB275" s="123" t="s">
        <v>191</v>
      </c>
      <c r="AC275">
        <f t="shared" si="10"/>
        <v>190</v>
      </c>
    </row>
    <row r="276" spans="1:29" x14ac:dyDescent="0.15">
      <c r="A276" s="148" t="s">
        <v>263</v>
      </c>
      <c r="B276" s="124" t="s">
        <v>178</v>
      </c>
      <c r="C276" s="124" t="s">
        <v>186</v>
      </c>
      <c r="D276" s="130">
        <v>3.3000000000000002E-2</v>
      </c>
      <c r="E276" s="140">
        <f t="shared" si="9"/>
        <v>0</v>
      </c>
      <c r="F276" s="138">
        <v>0</v>
      </c>
      <c r="G276" s="126">
        <v>0</v>
      </c>
      <c r="H276" s="126">
        <v>0</v>
      </c>
      <c r="I276" s="126">
        <v>0</v>
      </c>
      <c r="J276" s="126">
        <v>0</v>
      </c>
      <c r="K276" s="126">
        <v>0</v>
      </c>
      <c r="L276" s="126">
        <v>0</v>
      </c>
      <c r="M276" s="126">
        <v>0</v>
      </c>
      <c r="N276" s="126">
        <v>0</v>
      </c>
      <c r="O276" s="126">
        <v>0</v>
      </c>
      <c r="P276" s="126">
        <v>0</v>
      </c>
      <c r="Q276" s="126">
        <v>0</v>
      </c>
      <c r="R276" s="126">
        <v>0</v>
      </c>
      <c r="S276" s="126">
        <v>0</v>
      </c>
      <c r="T276" s="126">
        <v>0</v>
      </c>
      <c r="U276" s="126">
        <v>0</v>
      </c>
      <c r="V276" s="126">
        <v>0</v>
      </c>
      <c r="W276" s="126">
        <v>0</v>
      </c>
      <c r="X276" s="126">
        <v>0</v>
      </c>
      <c r="Y276" s="126">
        <v>0</v>
      </c>
      <c r="Z276" s="149">
        <v>0</v>
      </c>
      <c r="AB276" s="123" t="s">
        <v>191</v>
      </c>
      <c r="AC276">
        <f t="shared" si="10"/>
        <v>0</v>
      </c>
    </row>
    <row r="277" spans="1:29" x14ac:dyDescent="0.15">
      <c r="A277" s="148" t="s">
        <v>263</v>
      </c>
      <c r="B277" s="124" t="s">
        <v>178</v>
      </c>
      <c r="C277" s="124" t="s">
        <v>186</v>
      </c>
      <c r="D277" s="130">
        <v>3.3000000000000002E-2</v>
      </c>
      <c r="E277" s="140">
        <f t="shared" si="9"/>
        <v>0</v>
      </c>
      <c r="F277" s="138">
        <v>0</v>
      </c>
      <c r="G277" s="126">
        <v>0</v>
      </c>
      <c r="H277" s="126">
        <v>0</v>
      </c>
      <c r="I277" s="126">
        <v>0</v>
      </c>
      <c r="J277" s="126">
        <v>0</v>
      </c>
      <c r="K277" s="126">
        <v>0</v>
      </c>
      <c r="L277" s="126">
        <v>0</v>
      </c>
      <c r="M277" s="126">
        <v>0</v>
      </c>
      <c r="N277" s="126">
        <v>0</v>
      </c>
      <c r="O277" s="126">
        <v>0</v>
      </c>
      <c r="P277" s="126">
        <v>0</v>
      </c>
      <c r="Q277" s="126">
        <v>0</v>
      </c>
      <c r="R277" s="126">
        <v>0</v>
      </c>
      <c r="S277" s="126">
        <v>0</v>
      </c>
      <c r="T277" s="126">
        <v>0</v>
      </c>
      <c r="U277" s="126">
        <v>0</v>
      </c>
      <c r="V277" s="126">
        <v>0</v>
      </c>
      <c r="W277" s="126">
        <v>0</v>
      </c>
      <c r="X277" s="126">
        <v>0</v>
      </c>
      <c r="Y277" s="126">
        <v>0</v>
      </c>
      <c r="Z277" s="149">
        <v>0</v>
      </c>
      <c r="AB277" s="123" t="s">
        <v>191</v>
      </c>
      <c r="AC277">
        <f t="shared" si="10"/>
        <v>0</v>
      </c>
    </row>
    <row r="278" spans="1:29" x14ac:dyDescent="0.15">
      <c r="A278" s="148" t="s">
        <v>263</v>
      </c>
      <c r="B278" s="124" t="s">
        <v>178</v>
      </c>
      <c r="C278" s="124" t="s">
        <v>186</v>
      </c>
      <c r="D278" s="130">
        <v>2.6000000000000002E-2</v>
      </c>
      <c r="E278" s="140">
        <f t="shared" si="9"/>
        <v>0</v>
      </c>
      <c r="F278" s="138">
        <v>0</v>
      </c>
      <c r="G278" s="126">
        <v>0</v>
      </c>
      <c r="H278" s="126">
        <v>0</v>
      </c>
      <c r="I278" s="126">
        <v>0</v>
      </c>
      <c r="J278" s="126">
        <v>0</v>
      </c>
      <c r="K278" s="126">
        <v>0</v>
      </c>
      <c r="L278" s="126">
        <v>0</v>
      </c>
      <c r="M278" s="126">
        <v>0</v>
      </c>
      <c r="N278" s="126">
        <v>0</v>
      </c>
      <c r="O278" s="126">
        <v>0</v>
      </c>
      <c r="P278" s="126">
        <v>0</v>
      </c>
      <c r="Q278" s="126">
        <v>0</v>
      </c>
      <c r="R278" s="126">
        <v>0</v>
      </c>
      <c r="S278" s="126">
        <v>0</v>
      </c>
      <c r="T278" s="126">
        <v>0</v>
      </c>
      <c r="U278" s="126">
        <v>0</v>
      </c>
      <c r="V278" s="126">
        <v>0</v>
      </c>
      <c r="W278" s="126">
        <v>0</v>
      </c>
      <c r="X278" s="126">
        <v>0</v>
      </c>
      <c r="Y278" s="126">
        <v>0</v>
      </c>
      <c r="Z278" s="149">
        <v>0</v>
      </c>
      <c r="AB278" s="123" t="s">
        <v>191</v>
      </c>
      <c r="AC278">
        <f t="shared" si="10"/>
        <v>0</v>
      </c>
    </row>
    <row r="279" spans="1:29" x14ac:dyDescent="0.15">
      <c r="A279" s="148" t="s">
        <v>264</v>
      </c>
      <c r="B279" s="124" t="s">
        <v>178</v>
      </c>
      <c r="C279" s="124" t="s">
        <v>186</v>
      </c>
      <c r="D279" s="130">
        <v>1.1000000000000001E-2</v>
      </c>
      <c r="E279" s="140">
        <f t="shared" si="9"/>
        <v>0</v>
      </c>
      <c r="F279" s="138">
        <v>0</v>
      </c>
      <c r="G279" s="126">
        <v>0</v>
      </c>
      <c r="H279" s="126">
        <v>0</v>
      </c>
      <c r="I279" s="126">
        <v>0</v>
      </c>
      <c r="J279" s="126">
        <v>0</v>
      </c>
      <c r="K279" s="126">
        <v>0</v>
      </c>
      <c r="L279" s="126">
        <v>0</v>
      </c>
      <c r="M279" s="126">
        <v>0</v>
      </c>
      <c r="N279" s="126">
        <v>0</v>
      </c>
      <c r="O279" s="126">
        <v>0</v>
      </c>
      <c r="P279" s="126">
        <v>0</v>
      </c>
      <c r="Q279" s="126">
        <v>0</v>
      </c>
      <c r="R279" s="126">
        <v>0</v>
      </c>
      <c r="S279" s="126">
        <v>0</v>
      </c>
      <c r="T279" s="126">
        <v>0</v>
      </c>
      <c r="U279" s="126">
        <v>0</v>
      </c>
      <c r="V279" s="126">
        <v>0</v>
      </c>
      <c r="W279" s="126">
        <v>0</v>
      </c>
      <c r="X279" s="126">
        <v>0</v>
      </c>
      <c r="Y279" s="126">
        <v>0</v>
      </c>
      <c r="Z279" s="149">
        <v>0</v>
      </c>
      <c r="AB279" s="123" t="s">
        <v>191</v>
      </c>
      <c r="AC279">
        <f t="shared" si="10"/>
        <v>0</v>
      </c>
    </row>
    <row r="280" spans="1:29" x14ac:dyDescent="0.15">
      <c r="A280" s="148" t="s">
        <v>264</v>
      </c>
      <c r="B280" s="124" t="s">
        <v>178</v>
      </c>
      <c r="C280" s="124" t="s">
        <v>186</v>
      </c>
      <c r="D280" s="130">
        <v>1.6E-2</v>
      </c>
      <c r="E280" s="140">
        <f t="shared" si="9"/>
        <v>10235745</v>
      </c>
      <c r="F280" s="138">
        <v>6796608</v>
      </c>
      <c r="G280" s="126">
        <v>3439137</v>
      </c>
      <c r="H280" s="126">
        <v>0</v>
      </c>
      <c r="I280" s="126">
        <v>0</v>
      </c>
      <c r="J280" s="126">
        <v>0</v>
      </c>
      <c r="K280" s="126">
        <v>0</v>
      </c>
      <c r="L280" s="126">
        <v>0</v>
      </c>
      <c r="M280" s="126">
        <v>0</v>
      </c>
      <c r="N280" s="126">
        <v>0</v>
      </c>
      <c r="O280" s="126">
        <v>0</v>
      </c>
      <c r="P280" s="126">
        <v>0</v>
      </c>
      <c r="Q280" s="126">
        <v>0</v>
      </c>
      <c r="R280" s="126">
        <v>0</v>
      </c>
      <c r="S280" s="126">
        <v>0</v>
      </c>
      <c r="T280" s="126">
        <v>0</v>
      </c>
      <c r="U280" s="126">
        <v>0</v>
      </c>
      <c r="V280" s="126">
        <v>0</v>
      </c>
      <c r="W280" s="126">
        <v>0</v>
      </c>
      <c r="X280" s="126">
        <v>0</v>
      </c>
      <c r="Y280" s="126">
        <v>0</v>
      </c>
      <c r="Z280" s="149">
        <v>0</v>
      </c>
      <c r="AB280" s="123" t="s">
        <v>191</v>
      </c>
      <c r="AC280">
        <f t="shared" si="10"/>
        <v>163771.92000000001</v>
      </c>
    </row>
    <row r="281" spans="1:29" x14ac:dyDescent="0.15">
      <c r="A281" s="148" t="s">
        <v>264</v>
      </c>
      <c r="B281" s="124" t="s">
        <v>178</v>
      </c>
      <c r="C281" s="124" t="s">
        <v>186</v>
      </c>
      <c r="D281" s="130">
        <v>1.6E-2</v>
      </c>
      <c r="E281" s="140">
        <f t="shared" si="9"/>
        <v>2347780</v>
      </c>
      <c r="F281" s="138">
        <v>1164536</v>
      </c>
      <c r="G281" s="126">
        <v>1183244</v>
      </c>
      <c r="H281" s="126">
        <v>0</v>
      </c>
      <c r="I281" s="126">
        <v>0</v>
      </c>
      <c r="J281" s="126">
        <v>0</v>
      </c>
      <c r="K281" s="126">
        <v>0</v>
      </c>
      <c r="L281" s="126">
        <v>0</v>
      </c>
      <c r="M281" s="126">
        <v>0</v>
      </c>
      <c r="N281" s="126">
        <v>0</v>
      </c>
      <c r="O281" s="126">
        <v>0</v>
      </c>
      <c r="P281" s="126">
        <v>0</v>
      </c>
      <c r="Q281" s="126">
        <v>0</v>
      </c>
      <c r="R281" s="126">
        <v>0</v>
      </c>
      <c r="S281" s="126">
        <v>0</v>
      </c>
      <c r="T281" s="126">
        <v>0</v>
      </c>
      <c r="U281" s="126">
        <v>0</v>
      </c>
      <c r="V281" s="126">
        <v>0</v>
      </c>
      <c r="W281" s="126">
        <v>0</v>
      </c>
      <c r="X281" s="126">
        <v>0</v>
      </c>
      <c r="Y281" s="126">
        <v>0</v>
      </c>
      <c r="Z281" s="149">
        <v>0</v>
      </c>
      <c r="AB281" s="123" t="s">
        <v>191</v>
      </c>
      <c r="AC281">
        <f t="shared" si="10"/>
        <v>37564.480000000003</v>
      </c>
    </row>
    <row r="282" spans="1:29" x14ac:dyDescent="0.15">
      <c r="A282" s="148" t="s">
        <v>264</v>
      </c>
      <c r="B282" s="124" t="s">
        <v>178</v>
      </c>
      <c r="C282" s="124" t="s">
        <v>186</v>
      </c>
      <c r="D282" s="130">
        <v>1.4999999999999999E-2</v>
      </c>
      <c r="E282" s="140">
        <f t="shared" si="9"/>
        <v>10207650</v>
      </c>
      <c r="F282" s="138">
        <v>3351831</v>
      </c>
      <c r="G282" s="126">
        <v>3402297</v>
      </c>
      <c r="H282" s="126">
        <v>3453522</v>
      </c>
      <c r="I282" s="126">
        <v>0</v>
      </c>
      <c r="J282" s="126">
        <v>0</v>
      </c>
      <c r="K282" s="126">
        <v>0</v>
      </c>
      <c r="L282" s="126">
        <v>0</v>
      </c>
      <c r="M282" s="126">
        <v>0</v>
      </c>
      <c r="N282" s="126">
        <v>0</v>
      </c>
      <c r="O282" s="126">
        <v>0</v>
      </c>
      <c r="P282" s="126">
        <v>0</v>
      </c>
      <c r="Q282" s="126">
        <v>0</v>
      </c>
      <c r="R282" s="126">
        <v>0</v>
      </c>
      <c r="S282" s="126">
        <v>0</v>
      </c>
      <c r="T282" s="126">
        <v>0</v>
      </c>
      <c r="U282" s="126">
        <v>0</v>
      </c>
      <c r="V282" s="126">
        <v>0</v>
      </c>
      <c r="W282" s="126">
        <v>0</v>
      </c>
      <c r="X282" s="126">
        <v>0</v>
      </c>
      <c r="Y282" s="126">
        <v>0</v>
      </c>
      <c r="Z282" s="149">
        <v>0</v>
      </c>
      <c r="AB282" s="123" t="s">
        <v>191</v>
      </c>
      <c r="AC282">
        <f t="shared" si="10"/>
        <v>153114.75</v>
      </c>
    </row>
    <row r="283" spans="1:29" x14ac:dyDescent="0.15">
      <c r="A283" s="148" t="s">
        <v>264</v>
      </c>
      <c r="B283" s="124" t="s">
        <v>178</v>
      </c>
      <c r="C283" s="124" t="s">
        <v>186</v>
      </c>
      <c r="D283" s="130">
        <v>1.4999999999999999E-2</v>
      </c>
      <c r="E283" s="140">
        <f t="shared" si="9"/>
        <v>766445</v>
      </c>
      <c r="F283" s="138">
        <v>251674</v>
      </c>
      <c r="G283" s="126">
        <v>255462</v>
      </c>
      <c r="H283" s="126">
        <v>259309</v>
      </c>
      <c r="I283" s="126">
        <v>0</v>
      </c>
      <c r="J283" s="126">
        <v>0</v>
      </c>
      <c r="K283" s="126">
        <v>0</v>
      </c>
      <c r="L283" s="126">
        <v>0</v>
      </c>
      <c r="M283" s="126">
        <v>0</v>
      </c>
      <c r="N283" s="126">
        <v>0</v>
      </c>
      <c r="O283" s="126">
        <v>0</v>
      </c>
      <c r="P283" s="126">
        <v>0</v>
      </c>
      <c r="Q283" s="126">
        <v>0</v>
      </c>
      <c r="R283" s="126">
        <v>0</v>
      </c>
      <c r="S283" s="126">
        <v>0</v>
      </c>
      <c r="T283" s="126">
        <v>0</v>
      </c>
      <c r="U283" s="126">
        <v>0</v>
      </c>
      <c r="V283" s="126">
        <v>0</v>
      </c>
      <c r="W283" s="126">
        <v>0</v>
      </c>
      <c r="X283" s="126">
        <v>0</v>
      </c>
      <c r="Y283" s="126">
        <v>0</v>
      </c>
      <c r="Z283" s="149">
        <v>0</v>
      </c>
      <c r="AB283" s="123" t="s">
        <v>191</v>
      </c>
      <c r="AC283">
        <f t="shared" si="10"/>
        <v>11496.674999999999</v>
      </c>
    </row>
    <row r="284" spans="1:29" x14ac:dyDescent="0.15">
      <c r="A284" s="148" t="s">
        <v>264</v>
      </c>
      <c r="B284" s="124" t="s">
        <v>178</v>
      </c>
      <c r="C284" s="124" t="s">
        <v>186</v>
      </c>
      <c r="D284" s="130">
        <v>1.3999999999999999E-2</v>
      </c>
      <c r="E284" s="140">
        <f t="shared" si="9"/>
        <v>5059746</v>
      </c>
      <c r="F284" s="138">
        <v>1238590</v>
      </c>
      <c r="G284" s="126">
        <v>1255991</v>
      </c>
      <c r="H284" s="126">
        <v>1273636</v>
      </c>
      <c r="I284" s="126">
        <v>1291529</v>
      </c>
      <c r="J284" s="126">
        <v>0</v>
      </c>
      <c r="K284" s="126">
        <v>0</v>
      </c>
      <c r="L284" s="126">
        <v>0</v>
      </c>
      <c r="M284" s="126">
        <v>0</v>
      </c>
      <c r="N284" s="126">
        <v>0</v>
      </c>
      <c r="O284" s="126">
        <v>0</v>
      </c>
      <c r="P284" s="126">
        <v>0</v>
      </c>
      <c r="Q284" s="126">
        <v>0</v>
      </c>
      <c r="R284" s="126">
        <v>0</v>
      </c>
      <c r="S284" s="126">
        <v>0</v>
      </c>
      <c r="T284" s="126">
        <v>0</v>
      </c>
      <c r="U284" s="126">
        <v>0</v>
      </c>
      <c r="V284" s="126">
        <v>0</v>
      </c>
      <c r="W284" s="126">
        <v>0</v>
      </c>
      <c r="X284" s="126">
        <v>0</v>
      </c>
      <c r="Y284" s="126">
        <v>0</v>
      </c>
      <c r="Z284" s="149">
        <v>0</v>
      </c>
      <c r="AB284" s="123" t="s">
        <v>191</v>
      </c>
      <c r="AC284">
        <f t="shared" si="10"/>
        <v>70836.443999999989</v>
      </c>
    </row>
    <row r="285" spans="1:29" x14ac:dyDescent="0.15">
      <c r="A285" s="148" t="s">
        <v>264</v>
      </c>
      <c r="B285" s="124" t="s">
        <v>178</v>
      </c>
      <c r="C285" s="124" t="s">
        <v>186</v>
      </c>
      <c r="D285" s="130">
        <v>1.1000000000000001E-2</v>
      </c>
      <c r="E285" s="140">
        <f t="shared" si="9"/>
        <v>8345477</v>
      </c>
      <c r="F285" s="138">
        <v>1632678</v>
      </c>
      <c r="G285" s="126">
        <v>1650687</v>
      </c>
      <c r="H285" s="126">
        <v>1668895</v>
      </c>
      <c r="I285" s="126">
        <v>1687303</v>
      </c>
      <c r="J285" s="126">
        <v>1705914</v>
      </c>
      <c r="K285" s="126">
        <v>0</v>
      </c>
      <c r="L285" s="126">
        <v>0</v>
      </c>
      <c r="M285" s="126">
        <v>0</v>
      </c>
      <c r="N285" s="126">
        <v>0</v>
      </c>
      <c r="O285" s="126">
        <v>0</v>
      </c>
      <c r="P285" s="126">
        <v>0</v>
      </c>
      <c r="Q285" s="126">
        <v>0</v>
      </c>
      <c r="R285" s="126">
        <v>0</v>
      </c>
      <c r="S285" s="126">
        <v>0</v>
      </c>
      <c r="T285" s="126">
        <v>0</v>
      </c>
      <c r="U285" s="126">
        <v>0</v>
      </c>
      <c r="V285" s="126">
        <v>0</v>
      </c>
      <c r="W285" s="126">
        <v>0</v>
      </c>
      <c r="X285" s="126">
        <v>0</v>
      </c>
      <c r="Y285" s="126">
        <v>0</v>
      </c>
      <c r="Z285" s="149">
        <v>0</v>
      </c>
      <c r="AB285" s="123" t="s">
        <v>191</v>
      </c>
      <c r="AC285">
        <f t="shared" si="10"/>
        <v>91800.247000000003</v>
      </c>
    </row>
    <row r="286" spans="1:29" x14ac:dyDescent="0.15">
      <c r="A286" s="148" t="s">
        <v>264</v>
      </c>
      <c r="B286" s="124" t="s">
        <v>178</v>
      </c>
      <c r="C286" s="124" t="s">
        <v>186</v>
      </c>
      <c r="D286" s="130">
        <v>0.01</v>
      </c>
      <c r="E286" s="140">
        <f t="shared" si="9"/>
        <v>5886337</v>
      </c>
      <c r="F286" s="138">
        <v>956754</v>
      </c>
      <c r="G286" s="126">
        <v>966346</v>
      </c>
      <c r="H286" s="126">
        <v>976034</v>
      </c>
      <c r="I286" s="126">
        <v>985818</v>
      </c>
      <c r="J286" s="126">
        <v>995701</v>
      </c>
      <c r="K286" s="126">
        <v>1005684</v>
      </c>
      <c r="L286" s="126">
        <v>0</v>
      </c>
      <c r="M286" s="126">
        <v>0</v>
      </c>
      <c r="N286" s="126">
        <v>0</v>
      </c>
      <c r="O286" s="126">
        <v>0</v>
      </c>
      <c r="P286" s="126">
        <v>0</v>
      </c>
      <c r="Q286" s="126">
        <v>0</v>
      </c>
      <c r="R286" s="126">
        <v>0</v>
      </c>
      <c r="S286" s="126">
        <v>0</v>
      </c>
      <c r="T286" s="126">
        <v>0</v>
      </c>
      <c r="U286" s="126">
        <v>0</v>
      </c>
      <c r="V286" s="126">
        <v>0</v>
      </c>
      <c r="W286" s="126">
        <v>0</v>
      </c>
      <c r="X286" s="126">
        <v>0</v>
      </c>
      <c r="Y286" s="126">
        <v>0</v>
      </c>
      <c r="Z286" s="149">
        <v>0</v>
      </c>
      <c r="AB286" s="123" t="s">
        <v>191</v>
      </c>
      <c r="AC286">
        <f t="shared" si="10"/>
        <v>58863.37</v>
      </c>
    </row>
    <row r="287" spans="1:29" x14ac:dyDescent="0.15">
      <c r="A287" s="148" t="s">
        <v>264</v>
      </c>
      <c r="B287" s="124" t="s">
        <v>178</v>
      </c>
      <c r="C287" s="124" t="s">
        <v>186</v>
      </c>
      <c r="D287" s="130">
        <v>6.9999999999999993E-3</v>
      </c>
      <c r="E287" s="140">
        <f t="shared" si="9"/>
        <v>6735355</v>
      </c>
      <c r="F287" s="138">
        <v>942140</v>
      </c>
      <c r="G287" s="126">
        <v>948747</v>
      </c>
      <c r="H287" s="126">
        <v>955401</v>
      </c>
      <c r="I287" s="126">
        <v>962099</v>
      </c>
      <c r="J287" s="126">
        <v>968846</v>
      </c>
      <c r="K287" s="126">
        <v>975640</v>
      </c>
      <c r="L287" s="126">
        <v>982482</v>
      </c>
      <c r="M287" s="126">
        <v>0</v>
      </c>
      <c r="N287" s="126">
        <v>0</v>
      </c>
      <c r="O287" s="126">
        <v>0</v>
      </c>
      <c r="P287" s="126">
        <v>0</v>
      </c>
      <c r="Q287" s="126">
        <v>0</v>
      </c>
      <c r="R287" s="126">
        <v>0</v>
      </c>
      <c r="S287" s="126">
        <v>0</v>
      </c>
      <c r="T287" s="126">
        <v>0</v>
      </c>
      <c r="U287" s="126">
        <v>0</v>
      </c>
      <c r="V287" s="126">
        <v>0</v>
      </c>
      <c r="W287" s="126">
        <v>0</v>
      </c>
      <c r="X287" s="126">
        <v>0</v>
      </c>
      <c r="Y287" s="126">
        <v>0</v>
      </c>
      <c r="Z287" s="149">
        <v>0</v>
      </c>
      <c r="AB287" s="123" t="s">
        <v>191</v>
      </c>
      <c r="AC287">
        <f t="shared" si="10"/>
        <v>47147.484999999993</v>
      </c>
    </row>
    <row r="288" spans="1:29" x14ac:dyDescent="0.15">
      <c r="A288" s="148" t="s">
        <v>264</v>
      </c>
      <c r="B288" s="124" t="s">
        <v>178</v>
      </c>
      <c r="C288" s="124" t="s">
        <v>186</v>
      </c>
      <c r="D288" s="130">
        <v>5.0000000000000001E-3</v>
      </c>
      <c r="E288" s="140">
        <f t="shared" si="9"/>
        <v>7039654</v>
      </c>
      <c r="F288" s="138">
        <v>864654</v>
      </c>
      <c r="G288" s="126">
        <v>868983</v>
      </c>
      <c r="H288" s="126">
        <v>873332</v>
      </c>
      <c r="I288" s="126">
        <v>877704</v>
      </c>
      <c r="J288" s="126">
        <v>882099</v>
      </c>
      <c r="K288" s="126">
        <v>886515</v>
      </c>
      <c r="L288" s="126">
        <v>890953</v>
      </c>
      <c r="M288" s="126">
        <v>895414</v>
      </c>
      <c r="N288" s="126">
        <v>0</v>
      </c>
      <c r="O288" s="126">
        <v>0</v>
      </c>
      <c r="P288" s="126">
        <v>0</v>
      </c>
      <c r="Q288" s="126">
        <v>0</v>
      </c>
      <c r="R288" s="126">
        <v>0</v>
      </c>
      <c r="S288" s="126">
        <v>0</v>
      </c>
      <c r="T288" s="126">
        <v>0</v>
      </c>
      <c r="U288" s="126">
        <v>0</v>
      </c>
      <c r="V288" s="126">
        <v>0</v>
      </c>
      <c r="W288" s="126">
        <v>0</v>
      </c>
      <c r="X288" s="126">
        <v>0</v>
      </c>
      <c r="Y288" s="126">
        <v>0</v>
      </c>
      <c r="Z288" s="149">
        <v>0</v>
      </c>
      <c r="AB288" s="123" t="s">
        <v>191</v>
      </c>
      <c r="AC288">
        <f t="shared" si="10"/>
        <v>35198.270000000004</v>
      </c>
    </row>
    <row r="289" spans="1:29" x14ac:dyDescent="0.15">
      <c r="A289" s="148" t="s">
        <v>264</v>
      </c>
      <c r="B289" s="124" t="s">
        <v>178</v>
      </c>
      <c r="C289" s="124" t="s">
        <v>186</v>
      </c>
      <c r="D289" s="130">
        <v>3.0000000000000001E-3</v>
      </c>
      <c r="E289" s="140">
        <f t="shared" si="9"/>
        <v>17000000</v>
      </c>
      <c r="F289" s="138">
        <v>0</v>
      </c>
      <c r="G289" s="126">
        <v>1866319</v>
      </c>
      <c r="H289" s="126">
        <v>1871921</v>
      </c>
      <c r="I289" s="126">
        <v>1877541</v>
      </c>
      <c r="J289" s="126">
        <v>1883179</v>
      </c>
      <c r="K289" s="126">
        <v>1888832</v>
      </c>
      <c r="L289" s="126">
        <v>1894503</v>
      </c>
      <c r="M289" s="126">
        <v>1900191</v>
      </c>
      <c r="N289" s="126">
        <v>1905896</v>
      </c>
      <c r="O289" s="126">
        <v>1911618</v>
      </c>
      <c r="P289" s="126">
        <v>0</v>
      </c>
      <c r="Q289" s="126">
        <v>0</v>
      </c>
      <c r="R289" s="126">
        <v>0</v>
      </c>
      <c r="S289" s="126">
        <v>0</v>
      </c>
      <c r="T289" s="126">
        <v>0</v>
      </c>
      <c r="U289" s="126">
        <v>0</v>
      </c>
      <c r="V289" s="126">
        <v>0</v>
      </c>
      <c r="W289" s="126">
        <v>0</v>
      </c>
      <c r="X289" s="126">
        <v>0</v>
      </c>
      <c r="Y289" s="126">
        <v>0</v>
      </c>
      <c r="Z289" s="149">
        <v>0</v>
      </c>
      <c r="AB289" s="123" t="s">
        <v>191</v>
      </c>
      <c r="AC289">
        <f t="shared" si="10"/>
        <v>51000</v>
      </c>
    </row>
    <row r="290" spans="1:29" x14ac:dyDescent="0.15">
      <c r="A290" s="148" t="s">
        <v>264</v>
      </c>
      <c r="B290" s="124" t="s">
        <v>178</v>
      </c>
      <c r="C290" s="124" t="s">
        <v>186</v>
      </c>
      <c r="D290" s="130">
        <v>4.0000000000000001E-3</v>
      </c>
      <c r="E290" s="140">
        <f t="shared" si="9"/>
        <v>13900000</v>
      </c>
      <c r="F290" s="138">
        <v>0</v>
      </c>
      <c r="G290" s="126">
        <v>1519874</v>
      </c>
      <c r="H290" s="126">
        <v>1525959</v>
      </c>
      <c r="I290" s="126">
        <v>1532069</v>
      </c>
      <c r="J290" s="126">
        <v>1538203</v>
      </c>
      <c r="K290" s="126">
        <v>1544363</v>
      </c>
      <c r="L290" s="126">
        <v>1550545</v>
      </c>
      <c r="M290" s="126">
        <v>1556754</v>
      </c>
      <c r="N290" s="126">
        <v>1562987</v>
      </c>
      <c r="O290" s="126">
        <v>1569246</v>
      </c>
      <c r="P290" s="126">
        <v>0</v>
      </c>
      <c r="Q290" s="126">
        <v>0</v>
      </c>
      <c r="R290" s="126">
        <v>0</v>
      </c>
      <c r="S290" s="126">
        <v>0</v>
      </c>
      <c r="T290" s="126">
        <v>0</v>
      </c>
      <c r="U290" s="126">
        <v>0</v>
      </c>
      <c r="V290" s="126">
        <v>0</v>
      </c>
      <c r="W290" s="126">
        <v>0</v>
      </c>
      <c r="X290" s="126">
        <v>0</v>
      </c>
      <c r="Y290" s="126">
        <v>0</v>
      </c>
      <c r="Z290" s="149">
        <v>0</v>
      </c>
      <c r="AB290" s="123" t="s">
        <v>191</v>
      </c>
      <c r="AC290">
        <f t="shared" si="10"/>
        <v>55600</v>
      </c>
    </row>
    <row r="291" spans="1:29" x14ac:dyDescent="0.15">
      <c r="A291" s="148" t="s">
        <v>264</v>
      </c>
      <c r="B291" s="124" t="s">
        <v>178</v>
      </c>
      <c r="C291" s="124" t="s">
        <v>186</v>
      </c>
      <c r="D291" s="130">
        <v>4.0000000000000001E-3</v>
      </c>
      <c r="E291" s="140">
        <f t="shared" si="9"/>
        <v>25000000</v>
      </c>
      <c r="F291" s="138">
        <v>0</v>
      </c>
      <c r="G291" s="126">
        <v>2733585</v>
      </c>
      <c r="H291" s="126">
        <v>2744530</v>
      </c>
      <c r="I291" s="126">
        <v>2755519</v>
      </c>
      <c r="J291" s="126">
        <v>2766553</v>
      </c>
      <c r="K291" s="126">
        <v>2777630</v>
      </c>
      <c r="L291" s="126">
        <v>2788752</v>
      </c>
      <c r="M291" s="126">
        <v>2799918</v>
      </c>
      <c r="N291" s="126">
        <v>2811129</v>
      </c>
      <c r="O291" s="126">
        <v>2822384</v>
      </c>
      <c r="P291" s="126">
        <v>0</v>
      </c>
      <c r="Q291" s="126">
        <v>0</v>
      </c>
      <c r="R291" s="126">
        <v>0</v>
      </c>
      <c r="S291" s="126">
        <v>0</v>
      </c>
      <c r="T291" s="126">
        <v>0</v>
      </c>
      <c r="U291" s="126">
        <v>0</v>
      </c>
      <c r="V291" s="126">
        <v>0</v>
      </c>
      <c r="W291" s="126">
        <v>0</v>
      </c>
      <c r="X291" s="126">
        <v>0</v>
      </c>
      <c r="Y291" s="126">
        <v>0</v>
      </c>
      <c r="Z291" s="149">
        <v>0</v>
      </c>
      <c r="AB291" s="123" t="s">
        <v>191</v>
      </c>
      <c r="AC291">
        <f t="shared" si="10"/>
        <v>100000</v>
      </c>
    </row>
    <row r="292" spans="1:29" x14ac:dyDescent="0.15">
      <c r="A292" s="148" t="s">
        <v>264</v>
      </c>
      <c r="B292" s="124" t="s">
        <v>178</v>
      </c>
      <c r="C292" s="124" t="s">
        <v>186</v>
      </c>
      <c r="D292" s="130">
        <v>1E-3</v>
      </c>
      <c r="E292" s="140">
        <f t="shared" si="9"/>
        <v>12700000</v>
      </c>
      <c r="F292" s="138">
        <v>0</v>
      </c>
      <c r="G292" s="126">
        <v>0</v>
      </c>
      <c r="H292" s="126">
        <v>1405475</v>
      </c>
      <c r="I292" s="126">
        <v>1406880</v>
      </c>
      <c r="J292" s="126">
        <v>1408288</v>
      </c>
      <c r="K292" s="126">
        <v>1409696</v>
      </c>
      <c r="L292" s="126">
        <v>1411107</v>
      </c>
      <c r="M292" s="126">
        <v>1412518</v>
      </c>
      <c r="N292" s="126">
        <v>1413931</v>
      </c>
      <c r="O292" s="126">
        <v>1415345</v>
      </c>
      <c r="P292" s="126">
        <v>1416760</v>
      </c>
      <c r="Q292" s="126">
        <v>0</v>
      </c>
      <c r="R292" s="126">
        <v>0</v>
      </c>
      <c r="S292" s="126">
        <v>0</v>
      </c>
      <c r="T292" s="126">
        <v>0</v>
      </c>
      <c r="U292" s="126">
        <v>0</v>
      </c>
      <c r="V292" s="126">
        <v>0</v>
      </c>
      <c r="W292" s="126">
        <v>0</v>
      </c>
      <c r="X292" s="126">
        <v>0</v>
      </c>
      <c r="Y292" s="126">
        <v>0</v>
      </c>
      <c r="Z292" s="149">
        <v>0</v>
      </c>
      <c r="AB292" s="123" t="s">
        <v>191</v>
      </c>
      <c r="AC292">
        <f t="shared" si="10"/>
        <v>12700</v>
      </c>
    </row>
    <row r="293" spans="1:29" x14ac:dyDescent="0.15">
      <c r="A293" s="148" t="s">
        <v>264</v>
      </c>
      <c r="B293" s="124" t="s">
        <v>178</v>
      </c>
      <c r="C293" s="124" t="s">
        <v>186</v>
      </c>
      <c r="D293" s="130">
        <v>1E-3</v>
      </c>
      <c r="E293" s="140">
        <f t="shared" si="9"/>
        <v>26500000</v>
      </c>
      <c r="F293" s="138">
        <v>0</v>
      </c>
      <c r="G293" s="126">
        <v>0</v>
      </c>
      <c r="H293" s="126">
        <v>2932683</v>
      </c>
      <c r="I293" s="126">
        <v>2935617</v>
      </c>
      <c r="J293" s="126">
        <v>2938554</v>
      </c>
      <c r="K293" s="126">
        <v>2941492</v>
      </c>
      <c r="L293" s="126">
        <v>2944434</v>
      </c>
      <c r="M293" s="126">
        <v>2947379</v>
      </c>
      <c r="N293" s="126">
        <v>2950329</v>
      </c>
      <c r="O293" s="126">
        <v>2953280</v>
      </c>
      <c r="P293" s="126">
        <v>2956232</v>
      </c>
      <c r="Q293" s="126">
        <v>0</v>
      </c>
      <c r="R293" s="126">
        <v>0</v>
      </c>
      <c r="S293" s="126">
        <v>0</v>
      </c>
      <c r="T293" s="126">
        <v>0</v>
      </c>
      <c r="U293" s="126">
        <v>0</v>
      </c>
      <c r="V293" s="126">
        <v>0</v>
      </c>
      <c r="W293" s="126">
        <v>0</v>
      </c>
      <c r="X293" s="126">
        <v>0</v>
      </c>
      <c r="Y293" s="126">
        <v>0</v>
      </c>
      <c r="Z293" s="149">
        <v>0</v>
      </c>
      <c r="AB293" s="123" t="s">
        <v>191</v>
      </c>
      <c r="AC293">
        <f t="shared" si="10"/>
        <v>26500</v>
      </c>
    </row>
    <row r="294" spans="1:29" x14ac:dyDescent="0.15">
      <c r="A294" s="148" t="s">
        <v>264</v>
      </c>
      <c r="B294" s="124" t="s">
        <v>178</v>
      </c>
      <c r="C294" s="124" t="s">
        <v>186</v>
      </c>
      <c r="D294" s="130">
        <v>1E-4</v>
      </c>
      <c r="E294" s="140">
        <f t="shared" si="9"/>
        <v>11900000</v>
      </c>
      <c r="F294" s="138">
        <v>0</v>
      </c>
      <c r="G294" s="126">
        <v>0</v>
      </c>
      <c r="H294" s="126">
        <v>0</v>
      </c>
      <c r="I294" s="126">
        <v>1321695</v>
      </c>
      <c r="J294" s="126">
        <v>1321827</v>
      </c>
      <c r="K294" s="126">
        <v>1321958</v>
      </c>
      <c r="L294" s="126">
        <v>1322089</v>
      </c>
      <c r="M294" s="126">
        <v>1322221</v>
      </c>
      <c r="N294" s="126">
        <v>1322353</v>
      </c>
      <c r="O294" s="126">
        <v>1322485</v>
      </c>
      <c r="P294" s="126">
        <v>1322619</v>
      </c>
      <c r="Q294" s="126">
        <v>1322753</v>
      </c>
      <c r="R294" s="126">
        <v>0</v>
      </c>
      <c r="S294" s="126">
        <v>0</v>
      </c>
      <c r="T294" s="126">
        <v>0</v>
      </c>
      <c r="U294" s="126">
        <v>0</v>
      </c>
      <c r="V294" s="126">
        <v>0</v>
      </c>
      <c r="W294" s="126">
        <v>0</v>
      </c>
      <c r="X294" s="126">
        <v>0</v>
      </c>
      <c r="Y294" s="126">
        <v>0</v>
      </c>
      <c r="Z294" s="149">
        <v>0</v>
      </c>
      <c r="AB294" s="123" t="s">
        <v>191</v>
      </c>
      <c r="AC294">
        <f t="shared" si="10"/>
        <v>1190</v>
      </c>
    </row>
    <row r="295" spans="1:29" x14ac:dyDescent="0.15">
      <c r="A295" s="148" t="s">
        <v>264</v>
      </c>
      <c r="B295" s="124" t="s">
        <v>178</v>
      </c>
      <c r="C295" s="124" t="s">
        <v>186</v>
      </c>
      <c r="D295" s="130">
        <v>1E-4</v>
      </c>
      <c r="E295" s="140">
        <f t="shared" si="9"/>
        <v>209300000</v>
      </c>
      <c r="F295" s="138">
        <v>0</v>
      </c>
      <c r="G295" s="126">
        <v>0</v>
      </c>
      <c r="H295" s="126">
        <v>0</v>
      </c>
      <c r="I295" s="126">
        <v>23246254</v>
      </c>
      <c r="J295" s="126">
        <v>23248579</v>
      </c>
      <c r="K295" s="126">
        <v>23250905</v>
      </c>
      <c r="L295" s="126">
        <v>23253229</v>
      </c>
      <c r="M295" s="126">
        <v>23255555</v>
      </c>
      <c r="N295" s="126">
        <v>23257880</v>
      </c>
      <c r="O295" s="126">
        <v>23260206</v>
      </c>
      <c r="P295" s="126">
        <v>23262533</v>
      </c>
      <c r="Q295" s="126">
        <v>23264859</v>
      </c>
      <c r="R295" s="126">
        <v>0</v>
      </c>
      <c r="S295" s="126">
        <v>0</v>
      </c>
      <c r="T295" s="126">
        <v>0</v>
      </c>
      <c r="U295" s="126">
        <v>0</v>
      </c>
      <c r="V295" s="126">
        <v>0</v>
      </c>
      <c r="W295" s="126">
        <v>0</v>
      </c>
      <c r="X295" s="126">
        <v>0</v>
      </c>
      <c r="Y295" s="126">
        <v>0</v>
      </c>
      <c r="Z295" s="149">
        <v>0</v>
      </c>
      <c r="AB295" s="123" t="s">
        <v>191</v>
      </c>
      <c r="AC295">
        <f t="shared" si="10"/>
        <v>20930</v>
      </c>
    </row>
    <row r="296" spans="1:29" x14ac:dyDescent="0.15">
      <c r="A296" s="148" t="s">
        <v>265</v>
      </c>
      <c r="B296" s="124" t="s">
        <v>178</v>
      </c>
      <c r="C296" s="124" t="s">
        <v>186</v>
      </c>
      <c r="D296" s="130">
        <v>1.6E-2</v>
      </c>
      <c r="E296" s="140">
        <f t="shared" si="9"/>
        <v>53648210</v>
      </c>
      <c r="F296" s="138">
        <v>5940937</v>
      </c>
      <c r="G296" s="126">
        <v>6036372</v>
      </c>
      <c r="H296" s="126">
        <v>6133340</v>
      </c>
      <c r="I296" s="126">
        <v>6231866</v>
      </c>
      <c r="J296" s="126">
        <v>6331975</v>
      </c>
      <c r="K296" s="126">
        <v>6433692</v>
      </c>
      <c r="L296" s="126">
        <v>6537042</v>
      </c>
      <c r="M296" s="126">
        <v>6642054</v>
      </c>
      <c r="N296" s="126">
        <v>3360932</v>
      </c>
      <c r="O296" s="126">
        <v>0</v>
      </c>
      <c r="P296" s="126">
        <v>0</v>
      </c>
      <c r="Q296" s="126">
        <v>0</v>
      </c>
      <c r="R296" s="126">
        <v>0</v>
      </c>
      <c r="S296" s="126">
        <v>0</v>
      </c>
      <c r="T296" s="126">
        <v>0</v>
      </c>
      <c r="U296" s="126">
        <v>0</v>
      </c>
      <c r="V296" s="126">
        <v>0</v>
      </c>
      <c r="W296" s="126">
        <v>0</v>
      </c>
      <c r="X296" s="126">
        <v>0</v>
      </c>
      <c r="Y296" s="126">
        <v>0</v>
      </c>
      <c r="Z296" s="149">
        <v>0</v>
      </c>
      <c r="AB296" s="123" t="s">
        <v>191</v>
      </c>
      <c r="AC296">
        <f t="shared" si="10"/>
        <v>858371.36</v>
      </c>
    </row>
    <row r="297" spans="1:29" x14ac:dyDescent="0.15">
      <c r="A297" s="148" t="s">
        <v>265</v>
      </c>
      <c r="B297" s="124" t="s">
        <v>178</v>
      </c>
      <c r="C297" s="124" t="s">
        <v>186</v>
      </c>
      <c r="D297" s="130">
        <v>1.4999999999999999E-2</v>
      </c>
      <c r="E297" s="140">
        <f t="shared" si="9"/>
        <v>12858132</v>
      </c>
      <c r="F297" s="138">
        <v>1524467</v>
      </c>
      <c r="G297" s="126">
        <v>1547419</v>
      </c>
      <c r="H297" s="126">
        <v>1570718</v>
      </c>
      <c r="I297" s="126">
        <v>1594367</v>
      </c>
      <c r="J297" s="126">
        <v>1618372</v>
      </c>
      <c r="K297" s="126">
        <v>1642739</v>
      </c>
      <c r="L297" s="126">
        <v>1667472</v>
      </c>
      <c r="M297" s="126">
        <v>1692578</v>
      </c>
      <c r="N297" s="126">
        <v>0</v>
      </c>
      <c r="O297" s="126">
        <v>0</v>
      </c>
      <c r="P297" s="126">
        <v>0</v>
      </c>
      <c r="Q297" s="126">
        <v>0</v>
      </c>
      <c r="R297" s="126">
        <v>0</v>
      </c>
      <c r="S297" s="126">
        <v>0</v>
      </c>
      <c r="T297" s="126">
        <v>0</v>
      </c>
      <c r="U297" s="126">
        <v>0</v>
      </c>
      <c r="V297" s="126">
        <v>0</v>
      </c>
      <c r="W297" s="126">
        <v>0</v>
      </c>
      <c r="X297" s="126">
        <v>0</v>
      </c>
      <c r="Y297" s="126">
        <v>0</v>
      </c>
      <c r="Z297" s="149">
        <v>0</v>
      </c>
      <c r="AB297" s="123" t="s">
        <v>191</v>
      </c>
      <c r="AC297">
        <f t="shared" si="10"/>
        <v>192871.97999999998</v>
      </c>
    </row>
    <row r="298" spans="1:29" x14ac:dyDescent="0.15">
      <c r="A298" s="148" t="s">
        <v>265</v>
      </c>
      <c r="B298" s="124" t="s">
        <v>178</v>
      </c>
      <c r="C298" s="124" t="s">
        <v>186</v>
      </c>
      <c r="D298" s="130">
        <v>1.8000000000000002E-2</v>
      </c>
      <c r="E298" s="140">
        <f t="shared" si="9"/>
        <v>33040283</v>
      </c>
      <c r="F298" s="138">
        <v>2277354</v>
      </c>
      <c r="G298" s="126">
        <v>2318531</v>
      </c>
      <c r="H298" s="126">
        <v>2360453</v>
      </c>
      <c r="I298" s="126">
        <v>2403132</v>
      </c>
      <c r="J298" s="126">
        <v>2446584</v>
      </c>
      <c r="K298" s="126">
        <v>2490820</v>
      </c>
      <c r="L298" s="126">
        <v>2535856</v>
      </c>
      <c r="M298" s="126">
        <v>2581707</v>
      </c>
      <c r="N298" s="126">
        <v>2628387</v>
      </c>
      <c r="O298" s="126">
        <v>2675911</v>
      </c>
      <c r="P298" s="126">
        <v>2724294</v>
      </c>
      <c r="Q298" s="126">
        <v>2773553</v>
      </c>
      <c r="R298" s="126">
        <v>2823701</v>
      </c>
      <c r="S298" s="126">
        <v>0</v>
      </c>
      <c r="T298" s="126">
        <v>0</v>
      </c>
      <c r="U298" s="126">
        <v>0</v>
      </c>
      <c r="V298" s="126">
        <v>0</v>
      </c>
      <c r="W298" s="126">
        <v>0</v>
      </c>
      <c r="X298" s="126">
        <v>0</v>
      </c>
      <c r="Y298" s="126">
        <v>0</v>
      </c>
      <c r="Z298" s="149">
        <v>0</v>
      </c>
      <c r="AB298" s="123" t="s">
        <v>191</v>
      </c>
      <c r="AC298">
        <f t="shared" si="10"/>
        <v>594725.09400000004</v>
      </c>
    </row>
    <row r="299" spans="1:29" x14ac:dyDescent="0.15">
      <c r="A299" s="148" t="s">
        <v>265</v>
      </c>
      <c r="B299" s="124" t="s">
        <v>178</v>
      </c>
      <c r="C299" s="124" t="s">
        <v>186</v>
      </c>
      <c r="D299" s="130">
        <v>1.8000000000000002E-2</v>
      </c>
      <c r="E299" s="140">
        <f t="shared" si="9"/>
        <v>43054422</v>
      </c>
      <c r="F299" s="138">
        <v>2967595</v>
      </c>
      <c r="G299" s="126">
        <v>3021253</v>
      </c>
      <c r="H299" s="126">
        <v>3075880</v>
      </c>
      <c r="I299" s="126">
        <v>3131495</v>
      </c>
      <c r="J299" s="126">
        <v>3188115</v>
      </c>
      <c r="K299" s="126">
        <v>3245760</v>
      </c>
      <c r="L299" s="126">
        <v>3304446</v>
      </c>
      <c r="M299" s="126">
        <v>3364193</v>
      </c>
      <c r="N299" s="126">
        <v>3425022</v>
      </c>
      <c r="O299" s="126">
        <v>3486949</v>
      </c>
      <c r="P299" s="126">
        <v>3549997</v>
      </c>
      <c r="Q299" s="126">
        <v>3614185</v>
      </c>
      <c r="R299" s="126">
        <v>3679532</v>
      </c>
      <c r="S299" s="126">
        <v>0</v>
      </c>
      <c r="T299" s="126">
        <v>0</v>
      </c>
      <c r="U299" s="126">
        <v>0</v>
      </c>
      <c r="V299" s="126">
        <v>0</v>
      </c>
      <c r="W299" s="126">
        <v>0</v>
      </c>
      <c r="X299" s="126">
        <v>0</v>
      </c>
      <c r="Y299" s="126">
        <v>0</v>
      </c>
      <c r="Z299" s="149">
        <v>0</v>
      </c>
      <c r="AB299" s="123" t="s">
        <v>191</v>
      </c>
      <c r="AC299">
        <f t="shared" si="10"/>
        <v>774979.59600000014</v>
      </c>
    </row>
    <row r="300" spans="1:29" x14ac:dyDescent="0.15">
      <c r="A300" s="148" t="s">
        <v>265</v>
      </c>
      <c r="B300" s="124" t="s">
        <v>178</v>
      </c>
      <c r="C300" s="124" t="s">
        <v>186</v>
      </c>
      <c r="D300" s="130">
        <v>1.8000000000000002E-2</v>
      </c>
      <c r="E300" s="140">
        <f t="shared" si="9"/>
        <v>2997863</v>
      </c>
      <c r="F300" s="138">
        <v>206632</v>
      </c>
      <c r="G300" s="126">
        <v>210369</v>
      </c>
      <c r="H300" s="126">
        <v>214172</v>
      </c>
      <c r="I300" s="126">
        <v>218045</v>
      </c>
      <c r="J300" s="126">
        <v>221987</v>
      </c>
      <c r="K300" s="126">
        <v>226001</v>
      </c>
      <c r="L300" s="126">
        <v>230087</v>
      </c>
      <c r="M300" s="126">
        <v>234248</v>
      </c>
      <c r="N300" s="126">
        <v>238483</v>
      </c>
      <c r="O300" s="126">
        <v>242795</v>
      </c>
      <c r="P300" s="126">
        <v>247185</v>
      </c>
      <c r="Q300" s="126">
        <v>251655</v>
      </c>
      <c r="R300" s="126">
        <v>256204</v>
      </c>
      <c r="S300" s="126">
        <v>0</v>
      </c>
      <c r="T300" s="126">
        <v>0</v>
      </c>
      <c r="U300" s="126">
        <v>0</v>
      </c>
      <c r="V300" s="126">
        <v>0</v>
      </c>
      <c r="W300" s="126">
        <v>0</v>
      </c>
      <c r="X300" s="126">
        <v>0</v>
      </c>
      <c r="Y300" s="126">
        <v>0</v>
      </c>
      <c r="Z300" s="149">
        <v>0</v>
      </c>
      <c r="AB300" s="123" t="s">
        <v>191</v>
      </c>
      <c r="AC300">
        <f t="shared" si="10"/>
        <v>53961.534000000007</v>
      </c>
    </row>
    <row r="301" spans="1:29" x14ac:dyDescent="0.15">
      <c r="A301" s="148" t="s">
        <v>265</v>
      </c>
      <c r="B301" s="124" t="s">
        <v>178</v>
      </c>
      <c r="C301" s="124" t="s">
        <v>186</v>
      </c>
      <c r="D301" s="130">
        <v>1.4999999999999999E-2</v>
      </c>
      <c r="E301" s="140">
        <f t="shared" si="9"/>
        <v>652952</v>
      </c>
      <c r="F301" s="138">
        <v>77415</v>
      </c>
      <c r="G301" s="126">
        <v>78580</v>
      </c>
      <c r="H301" s="126">
        <v>79763</v>
      </c>
      <c r="I301" s="126">
        <v>80964</v>
      </c>
      <c r="J301" s="126">
        <v>82183</v>
      </c>
      <c r="K301" s="126">
        <v>83420</v>
      </c>
      <c r="L301" s="126">
        <v>84676</v>
      </c>
      <c r="M301" s="126">
        <v>85951</v>
      </c>
      <c r="N301" s="126">
        <v>0</v>
      </c>
      <c r="O301" s="126">
        <v>0</v>
      </c>
      <c r="P301" s="126">
        <v>0</v>
      </c>
      <c r="Q301" s="126">
        <v>0</v>
      </c>
      <c r="R301" s="126">
        <v>0</v>
      </c>
      <c r="S301" s="126">
        <v>0</v>
      </c>
      <c r="T301" s="126">
        <v>0</v>
      </c>
      <c r="U301" s="126">
        <v>0</v>
      </c>
      <c r="V301" s="126">
        <v>0</v>
      </c>
      <c r="W301" s="126">
        <v>0</v>
      </c>
      <c r="X301" s="126">
        <v>0</v>
      </c>
      <c r="Y301" s="126">
        <v>0</v>
      </c>
      <c r="Z301" s="149">
        <v>0</v>
      </c>
      <c r="AB301" s="123" t="s">
        <v>191</v>
      </c>
      <c r="AC301">
        <f t="shared" si="10"/>
        <v>9794.2799999999988</v>
      </c>
    </row>
    <row r="302" spans="1:29" x14ac:dyDescent="0.15">
      <c r="A302" s="148" t="s">
        <v>265</v>
      </c>
      <c r="B302" s="124" t="s">
        <v>178</v>
      </c>
      <c r="C302" s="124" t="s">
        <v>186</v>
      </c>
      <c r="D302" s="130">
        <v>1.4999999999999999E-2</v>
      </c>
      <c r="E302" s="140">
        <f t="shared" si="9"/>
        <v>1054769</v>
      </c>
      <c r="F302" s="138">
        <v>125054</v>
      </c>
      <c r="G302" s="126">
        <v>126936</v>
      </c>
      <c r="H302" s="126">
        <v>128848</v>
      </c>
      <c r="I302" s="126">
        <v>130788</v>
      </c>
      <c r="J302" s="126">
        <v>132758</v>
      </c>
      <c r="K302" s="126">
        <v>134756</v>
      </c>
      <c r="L302" s="126">
        <v>136785</v>
      </c>
      <c r="M302" s="126">
        <v>138844</v>
      </c>
      <c r="N302" s="126">
        <v>0</v>
      </c>
      <c r="O302" s="126">
        <v>0</v>
      </c>
      <c r="P302" s="126">
        <v>0</v>
      </c>
      <c r="Q302" s="126">
        <v>0</v>
      </c>
      <c r="R302" s="126">
        <v>0</v>
      </c>
      <c r="S302" s="126">
        <v>0</v>
      </c>
      <c r="T302" s="126">
        <v>0</v>
      </c>
      <c r="U302" s="126">
        <v>0</v>
      </c>
      <c r="V302" s="126">
        <v>0</v>
      </c>
      <c r="W302" s="126">
        <v>0</v>
      </c>
      <c r="X302" s="126">
        <v>0</v>
      </c>
      <c r="Y302" s="126">
        <v>0</v>
      </c>
      <c r="Z302" s="149">
        <v>0</v>
      </c>
      <c r="AB302" s="123" t="s">
        <v>191</v>
      </c>
      <c r="AC302">
        <f t="shared" si="10"/>
        <v>15821.535</v>
      </c>
    </row>
    <row r="303" spans="1:29" x14ac:dyDescent="0.15">
      <c r="A303" s="148" t="s">
        <v>265</v>
      </c>
      <c r="B303" s="124" t="s">
        <v>178</v>
      </c>
      <c r="C303" s="124" t="s">
        <v>186</v>
      </c>
      <c r="D303" s="130">
        <v>1.3000000000000001E-2</v>
      </c>
      <c r="E303" s="140">
        <f t="shared" si="9"/>
        <v>1615043</v>
      </c>
      <c r="F303" s="138">
        <v>531387</v>
      </c>
      <c r="G303" s="126">
        <v>538318</v>
      </c>
      <c r="H303" s="126">
        <v>545338</v>
      </c>
      <c r="I303" s="126">
        <v>0</v>
      </c>
      <c r="J303" s="126">
        <v>0</v>
      </c>
      <c r="K303" s="126">
        <v>0</v>
      </c>
      <c r="L303" s="126">
        <v>0</v>
      </c>
      <c r="M303" s="126">
        <v>0</v>
      </c>
      <c r="N303" s="126">
        <v>0</v>
      </c>
      <c r="O303" s="126">
        <v>0</v>
      </c>
      <c r="P303" s="126">
        <v>0</v>
      </c>
      <c r="Q303" s="126">
        <v>0</v>
      </c>
      <c r="R303" s="126">
        <v>0</v>
      </c>
      <c r="S303" s="126">
        <v>0</v>
      </c>
      <c r="T303" s="126">
        <v>0</v>
      </c>
      <c r="U303" s="126">
        <v>0</v>
      </c>
      <c r="V303" s="126">
        <v>0</v>
      </c>
      <c r="W303" s="126">
        <v>0</v>
      </c>
      <c r="X303" s="126">
        <v>0</v>
      </c>
      <c r="Y303" s="126">
        <v>0</v>
      </c>
      <c r="Z303" s="149">
        <v>0</v>
      </c>
      <c r="AB303" s="123" t="s">
        <v>191</v>
      </c>
      <c r="AC303">
        <f t="shared" si="10"/>
        <v>20995.559000000001</v>
      </c>
    </row>
    <row r="304" spans="1:29" x14ac:dyDescent="0.15">
      <c r="A304" s="148" t="s">
        <v>265</v>
      </c>
      <c r="B304" s="124" t="s">
        <v>178</v>
      </c>
      <c r="C304" s="124" t="s">
        <v>186</v>
      </c>
      <c r="D304" s="130">
        <v>1.4999999999999999E-2</v>
      </c>
      <c r="E304" s="140">
        <f t="shared" si="9"/>
        <v>47163224</v>
      </c>
      <c r="F304" s="138">
        <v>5591696</v>
      </c>
      <c r="G304" s="126">
        <v>5675885</v>
      </c>
      <c r="H304" s="126">
        <v>5761344</v>
      </c>
      <c r="I304" s="126">
        <v>5848088</v>
      </c>
      <c r="J304" s="126">
        <v>5936138</v>
      </c>
      <c r="K304" s="126">
        <v>6025514</v>
      </c>
      <c r="L304" s="126">
        <v>6116236</v>
      </c>
      <c r="M304" s="126">
        <v>6208323</v>
      </c>
      <c r="N304" s="126">
        <v>0</v>
      </c>
      <c r="O304" s="126">
        <v>0</v>
      </c>
      <c r="P304" s="126">
        <v>0</v>
      </c>
      <c r="Q304" s="126">
        <v>0</v>
      </c>
      <c r="R304" s="126">
        <v>0</v>
      </c>
      <c r="S304" s="126">
        <v>0</v>
      </c>
      <c r="T304" s="126">
        <v>0</v>
      </c>
      <c r="U304" s="126">
        <v>0</v>
      </c>
      <c r="V304" s="126">
        <v>0</v>
      </c>
      <c r="W304" s="126">
        <v>0</v>
      </c>
      <c r="X304" s="126">
        <v>0</v>
      </c>
      <c r="Y304" s="126">
        <v>0</v>
      </c>
      <c r="Z304" s="149">
        <v>0</v>
      </c>
      <c r="AB304" s="123" t="s">
        <v>191</v>
      </c>
      <c r="AC304">
        <f t="shared" si="10"/>
        <v>707448.36</v>
      </c>
    </row>
    <row r="305" spans="1:29" x14ac:dyDescent="0.15">
      <c r="A305" s="148" t="s">
        <v>265</v>
      </c>
      <c r="B305" s="124" t="s">
        <v>173</v>
      </c>
      <c r="C305" s="124" t="s">
        <v>186</v>
      </c>
      <c r="D305" s="130">
        <v>1.3000000000000001E-2</v>
      </c>
      <c r="E305" s="140">
        <f t="shared" si="9"/>
        <v>344189</v>
      </c>
      <c r="F305" s="138">
        <v>113247</v>
      </c>
      <c r="G305" s="126">
        <v>114723</v>
      </c>
      <c r="H305" s="126">
        <v>116219</v>
      </c>
      <c r="I305" s="126">
        <v>0</v>
      </c>
      <c r="J305" s="126">
        <v>0</v>
      </c>
      <c r="K305" s="126">
        <v>0</v>
      </c>
      <c r="L305" s="126">
        <v>0</v>
      </c>
      <c r="M305" s="126">
        <v>0</v>
      </c>
      <c r="N305" s="126">
        <v>0</v>
      </c>
      <c r="O305" s="126">
        <v>0</v>
      </c>
      <c r="P305" s="126">
        <v>0</v>
      </c>
      <c r="Q305" s="126">
        <v>0</v>
      </c>
      <c r="R305" s="126">
        <v>0</v>
      </c>
      <c r="S305" s="126">
        <v>0</v>
      </c>
      <c r="T305" s="126">
        <v>0</v>
      </c>
      <c r="U305" s="126">
        <v>0</v>
      </c>
      <c r="V305" s="126">
        <v>0</v>
      </c>
      <c r="W305" s="126">
        <v>0</v>
      </c>
      <c r="X305" s="126">
        <v>0</v>
      </c>
      <c r="Y305" s="126">
        <v>0</v>
      </c>
      <c r="Z305" s="149">
        <v>0</v>
      </c>
      <c r="AB305" s="123" t="s">
        <v>191</v>
      </c>
      <c r="AC305">
        <f t="shared" si="10"/>
        <v>4474.4570000000003</v>
      </c>
    </row>
    <row r="306" spans="1:29" x14ac:dyDescent="0.15">
      <c r="A306" s="148" t="s">
        <v>265</v>
      </c>
      <c r="B306" s="124" t="s">
        <v>178</v>
      </c>
      <c r="C306" s="124" t="s">
        <v>186</v>
      </c>
      <c r="D306" s="130">
        <v>1.8000000000000002E-2</v>
      </c>
      <c r="E306" s="140">
        <f t="shared" si="9"/>
        <v>10095677</v>
      </c>
      <c r="F306" s="138">
        <v>1043035</v>
      </c>
      <c r="G306" s="126">
        <v>1061894</v>
      </c>
      <c r="H306" s="126">
        <v>1081095</v>
      </c>
      <c r="I306" s="126">
        <v>1100641</v>
      </c>
      <c r="J306" s="126">
        <v>1120542</v>
      </c>
      <c r="K306" s="126">
        <v>1140803</v>
      </c>
      <c r="L306" s="126">
        <v>1161429</v>
      </c>
      <c r="M306" s="126">
        <v>1182429</v>
      </c>
      <c r="N306" s="126">
        <v>1203809</v>
      </c>
      <c r="O306" s="126">
        <v>0</v>
      </c>
      <c r="P306" s="126">
        <v>0</v>
      </c>
      <c r="Q306" s="126">
        <v>0</v>
      </c>
      <c r="R306" s="126">
        <v>0</v>
      </c>
      <c r="S306" s="126">
        <v>0</v>
      </c>
      <c r="T306" s="126">
        <v>0</v>
      </c>
      <c r="U306" s="126">
        <v>0</v>
      </c>
      <c r="V306" s="126">
        <v>0</v>
      </c>
      <c r="W306" s="126">
        <v>0</v>
      </c>
      <c r="X306" s="126">
        <v>0</v>
      </c>
      <c r="Y306" s="126">
        <v>0</v>
      </c>
      <c r="Z306" s="149">
        <v>0</v>
      </c>
      <c r="AB306" s="123" t="s">
        <v>191</v>
      </c>
      <c r="AC306">
        <f t="shared" si="10"/>
        <v>181722.18600000002</v>
      </c>
    </row>
    <row r="307" spans="1:29" x14ac:dyDescent="0.15">
      <c r="A307" s="148" t="s">
        <v>265</v>
      </c>
      <c r="B307" s="124" t="s">
        <v>178</v>
      </c>
      <c r="C307" s="124" t="s">
        <v>186</v>
      </c>
      <c r="D307" s="130">
        <v>2.2000000000000002E-2</v>
      </c>
      <c r="E307" s="140">
        <f t="shared" si="9"/>
        <v>74722896</v>
      </c>
      <c r="F307" s="138">
        <v>4611824</v>
      </c>
      <c r="G307" s="126">
        <v>4713842</v>
      </c>
      <c r="H307" s="126">
        <v>4818117</v>
      </c>
      <c r="I307" s="126">
        <v>4924698</v>
      </c>
      <c r="J307" s="126">
        <v>5033637</v>
      </c>
      <c r="K307" s="126">
        <v>5144987</v>
      </c>
      <c r="L307" s="126">
        <v>5258799</v>
      </c>
      <c r="M307" s="126">
        <v>5375129</v>
      </c>
      <c r="N307" s="126">
        <v>5494032</v>
      </c>
      <c r="O307" s="126">
        <v>5615565</v>
      </c>
      <c r="P307" s="126">
        <v>5739788</v>
      </c>
      <c r="Q307" s="126">
        <v>5866757</v>
      </c>
      <c r="R307" s="126">
        <v>5996536</v>
      </c>
      <c r="S307" s="126">
        <v>6129185</v>
      </c>
      <c r="T307" s="126">
        <v>0</v>
      </c>
      <c r="U307" s="126">
        <v>0</v>
      </c>
      <c r="V307" s="126">
        <v>0</v>
      </c>
      <c r="W307" s="126">
        <v>0</v>
      </c>
      <c r="X307" s="126">
        <v>0</v>
      </c>
      <c r="Y307" s="126">
        <v>0</v>
      </c>
      <c r="Z307" s="149">
        <v>0</v>
      </c>
      <c r="AB307" s="123" t="s">
        <v>191</v>
      </c>
      <c r="AC307">
        <f t="shared" si="10"/>
        <v>1643903.7120000001</v>
      </c>
    </row>
    <row r="308" spans="1:29" x14ac:dyDescent="0.15">
      <c r="A308" s="148" t="s">
        <v>265</v>
      </c>
      <c r="B308" s="124" t="s">
        <v>178</v>
      </c>
      <c r="C308" s="124" t="s">
        <v>186</v>
      </c>
      <c r="D308" s="130">
        <v>2.1000000000000001E-2</v>
      </c>
      <c r="E308" s="140">
        <f t="shared" si="9"/>
        <v>14506553</v>
      </c>
      <c r="F308" s="138">
        <v>1480470</v>
      </c>
      <c r="G308" s="126">
        <v>1511723</v>
      </c>
      <c r="H308" s="126">
        <v>1543636</v>
      </c>
      <c r="I308" s="126">
        <v>1576222</v>
      </c>
      <c r="J308" s="126">
        <v>1609497</v>
      </c>
      <c r="K308" s="126">
        <v>1643473</v>
      </c>
      <c r="L308" s="126">
        <v>1678168</v>
      </c>
      <c r="M308" s="126">
        <v>1713595</v>
      </c>
      <c r="N308" s="126">
        <v>1749769</v>
      </c>
      <c r="O308" s="126">
        <v>0</v>
      </c>
      <c r="P308" s="126">
        <v>0</v>
      </c>
      <c r="Q308" s="126">
        <v>0</v>
      </c>
      <c r="R308" s="126">
        <v>0</v>
      </c>
      <c r="S308" s="126">
        <v>0</v>
      </c>
      <c r="T308" s="126">
        <v>0</v>
      </c>
      <c r="U308" s="126">
        <v>0</v>
      </c>
      <c r="V308" s="126">
        <v>0</v>
      </c>
      <c r="W308" s="126">
        <v>0</v>
      </c>
      <c r="X308" s="126">
        <v>0</v>
      </c>
      <c r="Y308" s="126">
        <v>0</v>
      </c>
      <c r="Z308" s="149">
        <v>0</v>
      </c>
      <c r="AB308" s="123" t="s">
        <v>191</v>
      </c>
      <c r="AC308">
        <f t="shared" si="10"/>
        <v>304637.61300000001</v>
      </c>
    </row>
    <row r="309" spans="1:29" x14ac:dyDescent="0.15">
      <c r="A309" s="148" t="s">
        <v>265</v>
      </c>
      <c r="B309" s="124" t="s">
        <v>178</v>
      </c>
      <c r="C309" s="124" t="s">
        <v>186</v>
      </c>
      <c r="D309" s="130">
        <v>2.1000000000000001E-2</v>
      </c>
      <c r="E309" s="140">
        <f t="shared" si="9"/>
        <v>17602815</v>
      </c>
      <c r="F309" s="138">
        <v>1796460</v>
      </c>
      <c r="G309" s="126">
        <v>1834384</v>
      </c>
      <c r="H309" s="126">
        <v>1873108</v>
      </c>
      <c r="I309" s="126">
        <v>1912649</v>
      </c>
      <c r="J309" s="126">
        <v>1953026</v>
      </c>
      <c r="K309" s="126">
        <v>1994255</v>
      </c>
      <c r="L309" s="126">
        <v>2036354</v>
      </c>
      <c r="M309" s="126">
        <v>2079342</v>
      </c>
      <c r="N309" s="126">
        <v>2123237</v>
      </c>
      <c r="O309" s="126">
        <v>0</v>
      </c>
      <c r="P309" s="126">
        <v>0</v>
      </c>
      <c r="Q309" s="126">
        <v>0</v>
      </c>
      <c r="R309" s="126">
        <v>0</v>
      </c>
      <c r="S309" s="126">
        <v>0</v>
      </c>
      <c r="T309" s="126">
        <v>0</v>
      </c>
      <c r="U309" s="126">
        <v>0</v>
      </c>
      <c r="V309" s="126">
        <v>0</v>
      </c>
      <c r="W309" s="126">
        <v>0</v>
      </c>
      <c r="X309" s="126">
        <v>0</v>
      </c>
      <c r="Y309" s="126">
        <v>0</v>
      </c>
      <c r="Z309" s="149">
        <v>0</v>
      </c>
      <c r="AB309" s="123" t="s">
        <v>191</v>
      </c>
      <c r="AC309">
        <f t="shared" si="10"/>
        <v>369659.11500000005</v>
      </c>
    </row>
    <row r="310" spans="1:29" x14ac:dyDescent="0.15">
      <c r="A310" s="148" t="s">
        <v>265</v>
      </c>
      <c r="B310" s="124" t="s">
        <v>173</v>
      </c>
      <c r="C310" s="124" t="s">
        <v>186</v>
      </c>
      <c r="D310" s="130">
        <v>0.02</v>
      </c>
      <c r="E310" s="140">
        <f t="shared" si="9"/>
        <v>2449298</v>
      </c>
      <c r="F310" s="138">
        <v>594170</v>
      </c>
      <c r="G310" s="126">
        <v>606112</v>
      </c>
      <c r="H310" s="126">
        <v>618294</v>
      </c>
      <c r="I310" s="126">
        <v>630722</v>
      </c>
      <c r="J310" s="126">
        <v>0</v>
      </c>
      <c r="K310" s="126">
        <v>0</v>
      </c>
      <c r="L310" s="126">
        <v>0</v>
      </c>
      <c r="M310" s="126">
        <v>0</v>
      </c>
      <c r="N310" s="126">
        <v>0</v>
      </c>
      <c r="O310" s="126">
        <v>0</v>
      </c>
      <c r="P310" s="126">
        <v>0</v>
      </c>
      <c r="Q310" s="126">
        <v>0</v>
      </c>
      <c r="R310" s="126">
        <v>0</v>
      </c>
      <c r="S310" s="126">
        <v>0</v>
      </c>
      <c r="T310" s="126">
        <v>0</v>
      </c>
      <c r="U310" s="126">
        <v>0</v>
      </c>
      <c r="V310" s="126">
        <v>0</v>
      </c>
      <c r="W310" s="126">
        <v>0</v>
      </c>
      <c r="X310" s="126">
        <v>0</v>
      </c>
      <c r="Y310" s="126">
        <v>0</v>
      </c>
      <c r="Z310" s="149">
        <v>0</v>
      </c>
      <c r="AB310" s="123" t="s">
        <v>191</v>
      </c>
      <c r="AC310">
        <f t="shared" si="10"/>
        <v>48985.96</v>
      </c>
    </row>
    <row r="311" spans="1:29" x14ac:dyDescent="0.15">
      <c r="A311" s="148" t="s">
        <v>265</v>
      </c>
      <c r="B311" s="124" t="s">
        <v>178</v>
      </c>
      <c r="C311" s="124" t="s">
        <v>186</v>
      </c>
      <c r="D311" s="130">
        <v>1.9E-2</v>
      </c>
      <c r="E311" s="140">
        <f t="shared" si="9"/>
        <v>18112215</v>
      </c>
      <c r="F311" s="138">
        <v>1661018</v>
      </c>
      <c r="G311" s="126">
        <v>1692727</v>
      </c>
      <c r="H311" s="126">
        <v>1725041</v>
      </c>
      <c r="I311" s="126">
        <v>1757973</v>
      </c>
      <c r="J311" s="126">
        <v>1791533</v>
      </c>
      <c r="K311" s="126">
        <v>1825734</v>
      </c>
      <c r="L311" s="126">
        <v>1860588</v>
      </c>
      <c r="M311" s="126">
        <v>1896106</v>
      </c>
      <c r="N311" s="126">
        <v>1932303</v>
      </c>
      <c r="O311" s="126">
        <v>1969192</v>
      </c>
      <c r="P311" s="126">
        <v>0</v>
      </c>
      <c r="Q311" s="126">
        <v>0</v>
      </c>
      <c r="R311" s="126">
        <v>0</v>
      </c>
      <c r="S311" s="126">
        <v>0</v>
      </c>
      <c r="T311" s="126">
        <v>0</v>
      </c>
      <c r="U311" s="126">
        <v>0</v>
      </c>
      <c r="V311" s="126">
        <v>0</v>
      </c>
      <c r="W311" s="126">
        <v>0</v>
      </c>
      <c r="X311" s="126">
        <v>0</v>
      </c>
      <c r="Y311" s="126">
        <v>0</v>
      </c>
      <c r="Z311" s="149">
        <v>0</v>
      </c>
      <c r="AB311" s="123" t="s">
        <v>191</v>
      </c>
      <c r="AC311">
        <f t="shared" si="10"/>
        <v>344132.08499999996</v>
      </c>
    </row>
    <row r="312" spans="1:29" x14ac:dyDescent="0.15">
      <c r="A312" s="148" t="s">
        <v>265</v>
      </c>
      <c r="B312" s="124" t="s">
        <v>178</v>
      </c>
      <c r="C312" s="124" t="s">
        <v>186</v>
      </c>
      <c r="D312" s="130">
        <v>1.9E-2</v>
      </c>
      <c r="E312" s="140">
        <f t="shared" si="9"/>
        <v>6079186</v>
      </c>
      <c r="F312" s="138">
        <v>557504</v>
      </c>
      <c r="G312" s="126">
        <v>568148</v>
      </c>
      <c r="H312" s="126">
        <v>578993</v>
      </c>
      <c r="I312" s="126">
        <v>590046</v>
      </c>
      <c r="J312" s="126">
        <v>601311</v>
      </c>
      <c r="K312" s="126">
        <v>612789</v>
      </c>
      <c r="L312" s="126">
        <v>624488</v>
      </c>
      <c r="M312" s="126">
        <v>636409</v>
      </c>
      <c r="N312" s="126">
        <v>648558</v>
      </c>
      <c r="O312" s="126">
        <v>660940</v>
      </c>
      <c r="P312" s="126">
        <v>0</v>
      </c>
      <c r="Q312" s="126">
        <v>0</v>
      </c>
      <c r="R312" s="126">
        <v>0</v>
      </c>
      <c r="S312" s="126">
        <v>0</v>
      </c>
      <c r="T312" s="126">
        <v>0</v>
      </c>
      <c r="U312" s="126">
        <v>0</v>
      </c>
      <c r="V312" s="126">
        <v>0</v>
      </c>
      <c r="W312" s="126">
        <v>0</v>
      </c>
      <c r="X312" s="126">
        <v>0</v>
      </c>
      <c r="Y312" s="126">
        <v>0</v>
      </c>
      <c r="Z312" s="149">
        <v>0</v>
      </c>
      <c r="AB312" s="123" t="s">
        <v>191</v>
      </c>
      <c r="AC312">
        <f t="shared" si="10"/>
        <v>115504.534</v>
      </c>
    </row>
    <row r="313" spans="1:29" x14ac:dyDescent="0.15">
      <c r="A313" s="148" t="s">
        <v>265</v>
      </c>
      <c r="B313" s="124" t="s">
        <v>173</v>
      </c>
      <c r="C313" s="124" t="s">
        <v>186</v>
      </c>
      <c r="D313" s="130">
        <v>0.02</v>
      </c>
      <c r="E313" s="140">
        <f t="shared" si="9"/>
        <v>17577323</v>
      </c>
      <c r="F313" s="138">
        <v>4264038</v>
      </c>
      <c r="G313" s="126">
        <v>4349746</v>
      </c>
      <c r="H313" s="126">
        <v>4437176</v>
      </c>
      <c r="I313" s="126">
        <v>4526363</v>
      </c>
      <c r="J313" s="126">
        <v>0</v>
      </c>
      <c r="K313" s="126">
        <v>0</v>
      </c>
      <c r="L313" s="126">
        <v>0</v>
      </c>
      <c r="M313" s="126">
        <v>0</v>
      </c>
      <c r="N313" s="126">
        <v>0</v>
      </c>
      <c r="O313" s="126">
        <v>0</v>
      </c>
      <c r="P313" s="126">
        <v>0</v>
      </c>
      <c r="Q313" s="126">
        <v>0</v>
      </c>
      <c r="R313" s="126">
        <v>0</v>
      </c>
      <c r="S313" s="126">
        <v>0</v>
      </c>
      <c r="T313" s="126">
        <v>0</v>
      </c>
      <c r="U313" s="126">
        <v>0</v>
      </c>
      <c r="V313" s="126">
        <v>0</v>
      </c>
      <c r="W313" s="126">
        <v>0</v>
      </c>
      <c r="X313" s="126">
        <v>0</v>
      </c>
      <c r="Y313" s="126">
        <v>0</v>
      </c>
      <c r="Z313" s="149">
        <v>0</v>
      </c>
      <c r="AB313" s="123" t="s">
        <v>191</v>
      </c>
      <c r="AC313">
        <f t="shared" si="10"/>
        <v>351546.46</v>
      </c>
    </row>
    <row r="314" spans="1:29" x14ac:dyDescent="0.15">
      <c r="A314" s="148" t="s">
        <v>265</v>
      </c>
      <c r="B314" s="124" t="s">
        <v>178</v>
      </c>
      <c r="C314" s="124" t="s">
        <v>186</v>
      </c>
      <c r="D314" s="130">
        <v>1.7000000000000001E-2</v>
      </c>
      <c r="E314" s="140">
        <f t="shared" si="9"/>
        <v>6454350</v>
      </c>
      <c r="F314" s="138">
        <v>538368</v>
      </c>
      <c r="G314" s="126">
        <v>547559</v>
      </c>
      <c r="H314" s="126">
        <v>556907</v>
      </c>
      <c r="I314" s="126">
        <v>566415</v>
      </c>
      <c r="J314" s="126">
        <v>576084</v>
      </c>
      <c r="K314" s="126">
        <v>585919</v>
      </c>
      <c r="L314" s="126">
        <v>595922</v>
      </c>
      <c r="M314" s="126">
        <v>606095</v>
      </c>
      <c r="N314" s="126">
        <v>616443</v>
      </c>
      <c r="O314" s="126">
        <v>626967</v>
      </c>
      <c r="P314" s="126">
        <v>637671</v>
      </c>
      <c r="Q314" s="126">
        <v>0</v>
      </c>
      <c r="R314" s="126">
        <v>0</v>
      </c>
      <c r="S314" s="126">
        <v>0</v>
      </c>
      <c r="T314" s="126">
        <v>0</v>
      </c>
      <c r="U314" s="126">
        <v>0</v>
      </c>
      <c r="V314" s="126">
        <v>0</v>
      </c>
      <c r="W314" s="126">
        <v>0</v>
      </c>
      <c r="X314" s="126">
        <v>0</v>
      </c>
      <c r="Y314" s="126">
        <v>0</v>
      </c>
      <c r="Z314" s="149">
        <v>0</v>
      </c>
      <c r="AB314" s="123" t="s">
        <v>191</v>
      </c>
      <c r="AC314">
        <f t="shared" si="10"/>
        <v>109723.95000000001</v>
      </c>
    </row>
    <row r="315" spans="1:29" x14ac:dyDescent="0.15">
      <c r="A315" s="148" t="s">
        <v>265</v>
      </c>
      <c r="B315" s="124" t="s">
        <v>178</v>
      </c>
      <c r="C315" s="124" t="s">
        <v>186</v>
      </c>
      <c r="D315" s="130">
        <v>1.9E-2</v>
      </c>
      <c r="E315" s="140">
        <f t="shared" si="9"/>
        <v>17234809</v>
      </c>
      <c r="F315" s="138">
        <v>1580553</v>
      </c>
      <c r="G315" s="126">
        <v>1610726</v>
      </c>
      <c r="H315" s="126">
        <v>1641476</v>
      </c>
      <c r="I315" s="126">
        <v>1672812</v>
      </c>
      <c r="J315" s="126">
        <v>1704746</v>
      </c>
      <c r="K315" s="126">
        <v>1737290</v>
      </c>
      <c r="L315" s="126">
        <v>1770456</v>
      </c>
      <c r="M315" s="126">
        <v>1804254</v>
      </c>
      <c r="N315" s="126">
        <v>1838697</v>
      </c>
      <c r="O315" s="126">
        <v>1873799</v>
      </c>
      <c r="P315" s="126">
        <v>0</v>
      </c>
      <c r="Q315" s="126">
        <v>0</v>
      </c>
      <c r="R315" s="126">
        <v>0</v>
      </c>
      <c r="S315" s="126">
        <v>0</v>
      </c>
      <c r="T315" s="126">
        <v>0</v>
      </c>
      <c r="U315" s="126">
        <v>0</v>
      </c>
      <c r="V315" s="126">
        <v>0</v>
      </c>
      <c r="W315" s="126">
        <v>0</v>
      </c>
      <c r="X315" s="126">
        <v>0</v>
      </c>
      <c r="Y315" s="126">
        <v>0</v>
      </c>
      <c r="Z315" s="149">
        <v>0</v>
      </c>
      <c r="AB315" s="123" t="s">
        <v>191</v>
      </c>
      <c r="AC315">
        <f t="shared" si="10"/>
        <v>327461.37099999998</v>
      </c>
    </row>
    <row r="316" spans="1:29" x14ac:dyDescent="0.15">
      <c r="A316" s="148" t="s">
        <v>265</v>
      </c>
      <c r="B316" s="124" t="s">
        <v>173</v>
      </c>
      <c r="C316" s="124" t="s">
        <v>186</v>
      </c>
      <c r="D316" s="130">
        <v>1.7000000000000001E-2</v>
      </c>
      <c r="E316" s="140">
        <f t="shared" si="9"/>
        <v>11345833</v>
      </c>
      <c r="F316" s="138">
        <v>2192999</v>
      </c>
      <c r="G316" s="126">
        <v>2230438</v>
      </c>
      <c r="H316" s="126">
        <v>2268516</v>
      </c>
      <c r="I316" s="126">
        <v>2307245</v>
      </c>
      <c r="J316" s="126">
        <v>2346635</v>
      </c>
      <c r="K316" s="126">
        <v>0</v>
      </c>
      <c r="L316" s="126">
        <v>0</v>
      </c>
      <c r="M316" s="126">
        <v>0</v>
      </c>
      <c r="N316" s="126">
        <v>0</v>
      </c>
      <c r="O316" s="126">
        <v>0</v>
      </c>
      <c r="P316" s="126">
        <v>0</v>
      </c>
      <c r="Q316" s="126">
        <v>0</v>
      </c>
      <c r="R316" s="126">
        <v>0</v>
      </c>
      <c r="S316" s="126">
        <v>0</v>
      </c>
      <c r="T316" s="126">
        <v>0</v>
      </c>
      <c r="U316" s="126">
        <v>0</v>
      </c>
      <c r="V316" s="126">
        <v>0</v>
      </c>
      <c r="W316" s="126">
        <v>0</v>
      </c>
      <c r="X316" s="126">
        <v>0</v>
      </c>
      <c r="Y316" s="126">
        <v>0</v>
      </c>
      <c r="Z316" s="149">
        <v>0</v>
      </c>
      <c r="AB316" s="123" t="s">
        <v>191</v>
      </c>
      <c r="AC316">
        <f t="shared" si="10"/>
        <v>192879.16100000002</v>
      </c>
    </row>
    <row r="317" spans="1:29" x14ac:dyDescent="0.15">
      <c r="A317" s="148" t="s">
        <v>265</v>
      </c>
      <c r="B317" s="124" t="s">
        <v>178</v>
      </c>
      <c r="C317" s="124" t="s">
        <v>186</v>
      </c>
      <c r="D317" s="130">
        <v>2.6000000000000002E-2</v>
      </c>
      <c r="E317" s="140">
        <f t="shared" si="9"/>
        <v>0</v>
      </c>
      <c r="F317" s="138">
        <v>0</v>
      </c>
      <c r="G317" s="126">
        <v>0</v>
      </c>
      <c r="H317" s="126">
        <v>0</v>
      </c>
      <c r="I317" s="126">
        <v>0</v>
      </c>
      <c r="J317" s="126">
        <v>0</v>
      </c>
      <c r="K317" s="126">
        <v>0</v>
      </c>
      <c r="L317" s="126">
        <v>0</v>
      </c>
      <c r="M317" s="126">
        <v>0</v>
      </c>
      <c r="N317" s="126">
        <v>0</v>
      </c>
      <c r="O317" s="126">
        <v>0</v>
      </c>
      <c r="P317" s="126">
        <v>0</v>
      </c>
      <c r="Q317" s="126">
        <v>0</v>
      </c>
      <c r="R317" s="126">
        <v>0</v>
      </c>
      <c r="S317" s="126">
        <v>0</v>
      </c>
      <c r="T317" s="126">
        <v>0</v>
      </c>
      <c r="U317" s="126">
        <v>0</v>
      </c>
      <c r="V317" s="126">
        <v>0</v>
      </c>
      <c r="W317" s="126">
        <v>0</v>
      </c>
      <c r="X317" s="126">
        <v>0</v>
      </c>
      <c r="Y317" s="126">
        <v>0</v>
      </c>
      <c r="Z317" s="149">
        <v>0</v>
      </c>
      <c r="AB317" s="123" t="s">
        <v>191</v>
      </c>
      <c r="AC317">
        <f t="shared" si="10"/>
        <v>0</v>
      </c>
    </row>
    <row r="318" spans="1:29" x14ac:dyDescent="0.15">
      <c r="A318" s="148" t="s">
        <v>265</v>
      </c>
      <c r="B318" s="124" t="s">
        <v>173</v>
      </c>
      <c r="C318" s="124" t="s">
        <v>186</v>
      </c>
      <c r="D318" s="130">
        <v>2.6000000000000002E-2</v>
      </c>
      <c r="E318" s="140">
        <f t="shared" si="9"/>
        <v>0</v>
      </c>
      <c r="F318" s="138">
        <v>0</v>
      </c>
      <c r="G318" s="126">
        <v>0</v>
      </c>
      <c r="H318" s="126">
        <v>0</v>
      </c>
      <c r="I318" s="126">
        <v>0</v>
      </c>
      <c r="J318" s="126">
        <v>0</v>
      </c>
      <c r="K318" s="126">
        <v>0</v>
      </c>
      <c r="L318" s="126">
        <v>0</v>
      </c>
      <c r="M318" s="126">
        <v>0</v>
      </c>
      <c r="N318" s="126">
        <v>0</v>
      </c>
      <c r="O318" s="126">
        <v>0</v>
      </c>
      <c r="P318" s="126">
        <v>0</v>
      </c>
      <c r="Q318" s="126">
        <v>0</v>
      </c>
      <c r="R318" s="126">
        <v>0</v>
      </c>
      <c r="S318" s="126">
        <v>0</v>
      </c>
      <c r="T318" s="126">
        <v>0</v>
      </c>
      <c r="U318" s="126">
        <v>0</v>
      </c>
      <c r="V318" s="126">
        <v>0</v>
      </c>
      <c r="W318" s="126">
        <v>0</v>
      </c>
      <c r="X318" s="126">
        <v>0</v>
      </c>
      <c r="Y318" s="126">
        <v>0</v>
      </c>
      <c r="Z318" s="149">
        <v>0</v>
      </c>
      <c r="AB318" s="123" t="s">
        <v>191</v>
      </c>
      <c r="AC318">
        <f t="shared" si="10"/>
        <v>0</v>
      </c>
    </row>
    <row r="319" spans="1:29" x14ac:dyDescent="0.15">
      <c r="A319" s="148" t="s">
        <v>265</v>
      </c>
      <c r="B319" s="124" t="s">
        <v>173</v>
      </c>
      <c r="C319" s="124" t="s">
        <v>186</v>
      </c>
      <c r="D319" s="130">
        <v>0.02</v>
      </c>
      <c r="E319" s="140">
        <f t="shared" si="9"/>
        <v>2608643</v>
      </c>
      <c r="F319" s="138">
        <v>2608643</v>
      </c>
      <c r="G319" s="126">
        <v>0</v>
      </c>
      <c r="H319" s="126">
        <v>0</v>
      </c>
      <c r="I319" s="126">
        <v>0</v>
      </c>
      <c r="J319" s="126">
        <v>0</v>
      </c>
      <c r="K319" s="126">
        <v>0</v>
      </c>
      <c r="L319" s="126">
        <v>0</v>
      </c>
      <c r="M319" s="126">
        <v>0</v>
      </c>
      <c r="N319" s="126">
        <v>0</v>
      </c>
      <c r="O319" s="126">
        <v>0</v>
      </c>
      <c r="P319" s="126">
        <v>0</v>
      </c>
      <c r="Q319" s="126">
        <v>0</v>
      </c>
      <c r="R319" s="126">
        <v>0</v>
      </c>
      <c r="S319" s="126">
        <v>0</v>
      </c>
      <c r="T319" s="126">
        <v>0</v>
      </c>
      <c r="U319" s="126">
        <v>0</v>
      </c>
      <c r="V319" s="126">
        <v>0</v>
      </c>
      <c r="W319" s="126">
        <v>0</v>
      </c>
      <c r="X319" s="126">
        <v>0</v>
      </c>
      <c r="Y319" s="126">
        <v>0</v>
      </c>
      <c r="Z319" s="149">
        <v>0</v>
      </c>
      <c r="AB319" s="123" t="s">
        <v>191</v>
      </c>
      <c r="AC319">
        <f t="shared" si="10"/>
        <v>52172.86</v>
      </c>
    </row>
    <row r="320" spans="1:29" x14ac:dyDescent="0.15">
      <c r="A320" s="148" t="s">
        <v>265</v>
      </c>
      <c r="B320" s="124" t="s">
        <v>178</v>
      </c>
      <c r="C320" s="124" t="s">
        <v>186</v>
      </c>
      <c r="D320" s="130">
        <v>0.02</v>
      </c>
      <c r="E320" s="140">
        <f t="shared" si="9"/>
        <v>411889</v>
      </c>
      <c r="F320" s="138">
        <v>411889</v>
      </c>
      <c r="G320" s="126">
        <v>0</v>
      </c>
      <c r="H320" s="126">
        <v>0</v>
      </c>
      <c r="I320" s="126">
        <v>0</v>
      </c>
      <c r="J320" s="126">
        <v>0</v>
      </c>
      <c r="K320" s="126">
        <v>0</v>
      </c>
      <c r="L320" s="126">
        <v>0</v>
      </c>
      <c r="M320" s="126">
        <v>0</v>
      </c>
      <c r="N320" s="126">
        <v>0</v>
      </c>
      <c r="O320" s="126">
        <v>0</v>
      </c>
      <c r="P320" s="126">
        <v>0</v>
      </c>
      <c r="Q320" s="126">
        <v>0</v>
      </c>
      <c r="R320" s="126">
        <v>0</v>
      </c>
      <c r="S320" s="126">
        <v>0</v>
      </c>
      <c r="T320" s="126">
        <v>0</v>
      </c>
      <c r="U320" s="126">
        <v>0</v>
      </c>
      <c r="V320" s="126">
        <v>0</v>
      </c>
      <c r="W320" s="126">
        <v>0</v>
      </c>
      <c r="X320" s="126">
        <v>0</v>
      </c>
      <c r="Y320" s="126">
        <v>0</v>
      </c>
      <c r="Z320" s="149">
        <v>0</v>
      </c>
      <c r="AB320" s="123" t="s">
        <v>191</v>
      </c>
      <c r="AC320">
        <f t="shared" si="10"/>
        <v>8237.7800000000007</v>
      </c>
    </row>
    <row r="321" spans="1:29" x14ac:dyDescent="0.15">
      <c r="A321" s="148" t="s">
        <v>265</v>
      </c>
      <c r="B321" s="124" t="s">
        <v>178</v>
      </c>
      <c r="C321" s="124" t="s">
        <v>186</v>
      </c>
      <c r="D321" s="130">
        <v>1.7000000000000001E-2</v>
      </c>
      <c r="E321" s="140">
        <f t="shared" si="9"/>
        <v>6190073</v>
      </c>
      <c r="F321" s="138">
        <v>3068841</v>
      </c>
      <c r="G321" s="126">
        <v>3121232</v>
      </c>
      <c r="H321" s="126">
        <v>0</v>
      </c>
      <c r="I321" s="126">
        <v>0</v>
      </c>
      <c r="J321" s="126">
        <v>0</v>
      </c>
      <c r="K321" s="126">
        <v>0</v>
      </c>
      <c r="L321" s="126">
        <v>0</v>
      </c>
      <c r="M321" s="126">
        <v>0</v>
      </c>
      <c r="N321" s="126">
        <v>0</v>
      </c>
      <c r="O321" s="126">
        <v>0</v>
      </c>
      <c r="P321" s="126">
        <v>0</v>
      </c>
      <c r="Q321" s="126">
        <v>0</v>
      </c>
      <c r="R321" s="126">
        <v>0</v>
      </c>
      <c r="S321" s="126">
        <v>0</v>
      </c>
      <c r="T321" s="126">
        <v>0</v>
      </c>
      <c r="U321" s="126">
        <v>0</v>
      </c>
      <c r="V321" s="126">
        <v>0</v>
      </c>
      <c r="W321" s="126">
        <v>0</v>
      </c>
      <c r="X321" s="126">
        <v>0</v>
      </c>
      <c r="Y321" s="126">
        <v>0</v>
      </c>
      <c r="Z321" s="149">
        <v>0</v>
      </c>
      <c r="AB321" s="123" t="s">
        <v>191</v>
      </c>
      <c r="AC321">
        <f t="shared" si="10"/>
        <v>105231.24100000001</v>
      </c>
    </row>
    <row r="322" spans="1:29" x14ac:dyDescent="0.15">
      <c r="A322" s="148" t="s">
        <v>265</v>
      </c>
      <c r="B322" s="124" t="s">
        <v>178</v>
      </c>
      <c r="C322" s="124" t="s">
        <v>186</v>
      </c>
      <c r="D322" s="130">
        <v>1.7000000000000001E-2</v>
      </c>
      <c r="E322" s="140">
        <f t="shared" si="9"/>
        <v>1224700</v>
      </c>
      <c r="F322" s="138">
        <v>607168</v>
      </c>
      <c r="G322" s="126">
        <v>617532</v>
      </c>
      <c r="H322" s="126">
        <v>0</v>
      </c>
      <c r="I322" s="126">
        <v>0</v>
      </c>
      <c r="J322" s="126">
        <v>0</v>
      </c>
      <c r="K322" s="126">
        <v>0</v>
      </c>
      <c r="L322" s="126">
        <v>0</v>
      </c>
      <c r="M322" s="126">
        <v>0</v>
      </c>
      <c r="N322" s="126">
        <v>0</v>
      </c>
      <c r="O322" s="126">
        <v>0</v>
      </c>
      <c r="P322" s="126">
        <v>0</v>
      </c>
      <c r="Q322" s="126">
        <v>0</v>
      </c>
      <c r="R322" s="126">
        <v>0</v>
      </c>
      <c r="S322" s="126">
        <v>0</v>
      </c>
      <c r="T322" s="126">
        <v>0</v>
      </c>
      <c r="U322" s="126">
        <v>0</v>
      </c>
      <c r="V322" s="126">
        <v>0</v>
      </c>
      <c r="W322" s="126">
        <v>0</v>
      </c>
      <c r="X322" s="126">
        <v>0</v>
      </c>
      <c r="Y322" s="126">
        <v>0</v>
      </c>
      <c r="Z322" s="149">
        <v>0</v>
      </c>
      <c r="AB322" s="123" t="s">
        <v>191</v>
      </c>
      <c r="AC322">
        <f t="shared" si="10"/>
        <v>20819.900000000001</v>
      </c>
    </row>
    <row r="323" spans="1:29" x14ac:dyDescent="0.15">
      <c r="A323" s="148" t="s">
        <v>265</v>
      </c>
      <c r="B323" s="124" t="s">
        <v>173</v>
      </c>
      <c r="C323" s="124" t="s">
        <v>186</v>
      </c>
      <c r="D323" s="130">
        <v>0.02</v>
      </c>
      <c r="E323" s="140">
        <f t="shared" si="9"/>
        <v>15446438</v>
      </c>
      <c r="F323" s="138">
        <v>5046694</v>
      </c>
      <c r="G323" s="126">
        <v>5148133</v>
      </c>
      <c r="H323" s="126">
        <v>5251611</v>
      </c>
      <c r="I323" s="126">
        <v>0</v>
      </c>
      <c r="J323" s="126">
        <v>0</v>
      </c>
      <c r="K323" s="126">
        <v>0</v>
      </c>
      <c r="L323" s="126">
        <v>0</v>
      </c>
      <c r="M323" s="126">
        <v>0</v>
      </c>
      <c r="N323" s="126">
        <v>0</v>
      </c>
      <c r="O323" s="126">
        <v>0</v>
      </c>
      <c r="P323" s="126">
        <v>0</v>
      </c>
      <c r="Q323" s="126">
        <v>0</v>
      </c>
      <c r="R323" s="126">
        <v>0</v>
      </c>
      <c r="S323" s="126">
        <v>0</v>
      </c>
      <c r="T323" s="126">
        <v>0</v>
      </c>
      <c r="U323" s="126">
        <v>0</v>
      </c>
      <c r="V323" s="126">
        <v>0</v>
      </c>
      <c r="W323" s="126">
        <v>0</v>
      </c>
      <c r="X323" s="126">
        <v>0</v>
      </c>
      <c r="Y323" s="126">
        <v>0</v>
      </c>
      <c r="Z323" s="149">
        <v>0</v>
      </c>
      <c r="AB323" s="123" t="s">
        <v>191</v>
      </c>
      <c r="AC323">
        <f t="shared" si="10"/>
        <v>308928.76</v>
      </c>
    </row>
    <row r="324" spans="1:29" x14ac:dyDescent="0.15">
      <c r="A324" s="148" t="s">
        <v>265</v>
      </c>
      <c r="B324" s="124" t="s">
        <v>178</v>
      </c>
      <c r="C324" s="124" t="s">
        <v>186</v>
      </c>
      <c r="D324" s="130">
        <v>0.02</v>
      </c>
      <c r="E324" s="140">
        <f t="shared" si="9"/>
        <v>2221056</v>
      </c>
      <c r="F324" s="138">
        <v>725669</v>
      </c>
      <c r="G324" s="126">
        <v>740254</v>
      </c>
      <c r="H324" s="126">
        <v>755133</v>
      </c>
      <c r="I324" s="126">
        <v>0</v>
      </c>
      <c r="J324" s="126">
        <v>0</v>
      </c>
      <c r="K324" s="126">
        <v>0</v>
      </c>
      <c r="L324" s="126">
        <v>0</v>
      </c>
      <c r="M324" s="126">
        <v>0</v>
      </c>
      <c r="N324" s="126">
        <v>0</v>
      </c>
      <c r="O324" s="126">
        <v>0</v>
      </c>
      <c r="P324" s="126">
        <v>0</v>
      </c>
      <c r="Q324" s="126">
        <v>0</v>
      </c>
      <c r="R324" s="126">
        <v>0</v>
      </c>
      <c r="S324" s="126">
        <v>0</v>
      </c>
      <c r="T324" s="126">
        <v>0</v>
      </c>
      <c r="U324" s="126">
        <v>0</v>
      </c>
      <c r="V324" s="126">
        <v>0</v>
      </c>
      <c r="W324" s="126">
        <v>0</v>
      </c>
      <c r="X324" s="126">
        <v>0</v>
      </c>
      <c r="Y324" s="126">
        <v>0</v>
      </c>
      <c r="Z324" s="149">
        <v>0</v>
      </c>
      <c r="AB324" s="123" t="s">
        <v>191</v>
      </c>
      <c r="AC324">
        <f t="shared" si="10"/>
        <v>44421.120000000003</v>
      </c>
    </row>
    <row r="325" spans="1:29" x14ac:dyDescent="0.15">
      <c r="A325" s="148" t="s">
        <v>265</v>
      </c>
      <c r="B325" s="124" t="s">
        <v>178</v>
      </c>
      <c r="C325" s="124" t="s">
        <v>186</v>
      </c>
      <c r="D325" s="130">
        <v>1.6E-2</v>
      </c>
      <c r="E325" s="140">
        <f t="shared" si="9"/>
        <v>4345710</v>
      </c>
      <c r="F325" s="138">
        <v>1060597</v>
      </c>
      <c r="G325" s="126">
        <v>1077633</v>
      </c>
      <c r="H325" s="126">
        <v>1094946</v>
      </c>
      <c r="I325" s="126">
        <v>1112534</v>
      </c>
      <c r="J325" s="126">
        <v>0</v>
      </c>
      <c r="K325" s="126">
        <v>0</v>
      </c>
      <c r="L325" s="126">
        <v>0</v>
      </c>
      <c r="M325" s="126">
        <v>0</v>
      </c>
      <c r="N325" s="126">
        <v>0</v>
      </c>
      <c r="O325" s="126">
        <v>0</v>
      </c>
      <c r="P325" s="126">
        <v>0</v>
      </c>
      <c r="Q325" s="126">
        <v>0</v>
      </c>
      <c r="R325" s="126">
        <v>0</v>
      </c>
      <c r="S325" s="126">
        <v>0</v>
      </c>
      <c r="T325" s="126">
        <v>0</v>
      </c>
      <c r="U325" s="126">
        <v>0</v>
      </c>
      <c r="V325" s="126">
        <v>0</v>
      </c>
      <c r="W325" s="126">
        <v>0</v>
      </c>
      <c r="X325" s="126">
        <v>0</v>
      </c>
      <c r="Y325" s="126">
        <v>0</v>
      </c>
      <c r="Z325" s="149">
        <v>0</v>
      </c>
      <c r="AB325" s="123" t="s">
        <v>191</v>
      </c>
      <c r="AC325">
        <f t="shared" si="10"/>
        <v>69531.360000000001</v>
      </c>
    </row>
    <row r="326" spans="1:29" x14ac:dyDescent="0.15">
      <c r="A326" s="148" t="s">
        <v>265</v>
      </c>
      <c r="B326" s="124" t="s">
        <v>178</v>
      </c>
      <c r="C326" s="124" t="s">
        <v>186</v>
      </c>
      <c r="D326" s="130">
        <v>1.7000000000000001E-2</v>
      </c>
      <c r="E326" s="140">
        <f t="shared" si="9"/>
        <v>8437957</v>
      </c>
      <c r="F326" s="138">
        <v>1630945</v>
      </c>
      <c r="G326" s="126">
        <v>1658788</v>
      </c>
      <c r="H326" s="126">
        <v>1687108</v>
      </c>
      <c r="I326" s="126">
        <v>1715911</v>
      </c>
      <c r="J326" s="126">
        <v>1745205</v>
      </c>
      <c r="K326" s="126">
        <v>0</v>
      </c>
      <c r="L326" s="126">
        <v>0</v>
      </c>
      <c r="M326" s="126">
        <v>0</v>
      </c>
      <c r="N326" s="126">
        <v>0</v>
      </c>
      <c r="O326" s="126">
        <v>0</v>
      </c>
      <c r="P326" s="126">
        <v>0</v>
      </c>
      <c r="Q326" s="126">
        <v>0</v>
      </c>
      <c r="R326" s="126">
        <v>0</v>
      </c>
      <c r="S326" s="126">
        <v>0</v>
      </c>
      <c r="T326" s="126">
        <v>0</v>
      </c>
      <c r="U326" s="126">
        <v>0</v>
      </c>
      <c r="V326" s="126">
        <v>0</v>
      </c>
      <c r="W326" s="126">
        <v>0</v>
      </c>
      <c r="X326" s="126">
        <v>0</v>
      </c>
      <c r="Y326" s="126">
        <v>0</v>
      </c>
      <c r="Z326" s="149">
        <v>0</v>
      </c>
      <c r="AB326" s="123" t="s">
        <v>191</v>
      </c>
      <c r="AC326">
        <f t="shared" si="10"/>
        <v>143445.269</v>
      </c>
    </row>
    <row r="327" spans="1:29" x14ac:dyDescent="0.15">
      <c r="A327" s="148" t="s">
        <v>265</v>
      </c>
      <c r="B327" s="124" t="s">
        <v>173</v>
      </c>
      <c r="C327" s="124" t="s">
        <v>186</v>
      </c>
      <c r="D327" s="130">
        <v>1.7000000000000001E-2</v>
      </c>
      <c r="E327" s="140">
        <f t="shared" si="9"/>
        <v>16226840</v>
      </c>
      <c r="F327" s="138">
        <v>3136432</v>
      </c>
      <c r="G327" s="126">
        <v>3189978</v>
      </c>
      <c r="H327" s="126">
        <v>3244438</v>
      </c>
      <c r="I327" s="126">
        <v>3299829</v>
      </c>
      <c r="J327" s="126">
        <v>3356163</v>
      </c>
      <c r="K327" s="126">
        <v>0</v>
      </c>
      <c r="L327" s="126">
        <v>0</v>
      </c>
      <c r="M327" s="126">
        <v>0</v>
      </c>
      <c r="N327" s="126">
        <v>0</v>
      </c>
      <c r="O327" s="126">
        <v>0</v>
      </c>
      <c r="P327" s="126">
        <v>0</v>
      </c>
      <c r="Q327" s="126">
        <v>0</v>
      </c>
      <c r="R327" s="126">
        <v>0</v>
      </c>
      <c r="S327" s="126">
        <v>0</v>
      </c>
      <c r="T327" s="126">
        <v>0</v>
      </c>
      <c r="U327" s="126">
        <v>0</v>
      </c>
      <c r="V327" s="126">
        <v>0</v>
      </c>
      <c r="W327" s="126">
        <v>0</v>
      </c>
      <c r="X327" s="126">
        <v>0</v>
      </c>
      <c r="Y327" s="126">
        <v>0</v>
      </c>
      <c r="Z327" s="149">
        <v>0</v>
      </c>
      <c r="AB327" s="123" t="s">
        <v>191</v>
      </c>
      <c r="AC327">
        <f t="shared" si="10"/>
        <v>275856.28000000003</v>
      </c>
    </row>
    <row r="328" spans="1:29" x14ac:dyDescent="0.15">
      <c r="A328" s="148" t="s">
        <v>265</v>
      </c>
      <c r="B328" s="124" t="s">
        <v>178</v>
      </c>
      <c r="C328" s="124" t="s">
        <v>186</v>
      </c>
      <c r="D328" s="130">
        <v>6.9999999999999993E-3</v>
      </c>
      <c r="E328" s="140">
        <f t="shared" si="9"/>
        <v>25660669</v>
      </c>
      <c r="F328" s="138">
        <v>4202415</v>
      </c>
      <c r="G328" s="126">
        <v>4231883</v>
      </c>
      <c r="H328" s="126">
        <v>4261559</v>
      </c>
      <c r="I328" s="126">
        <v>4291441</v>
      </c>
      <c r="J328" s="126">
        <v>4321535</v>
      </c>
      <c r="K328" s="126">
        <v>4351836</v>
      </c>
      <c r="L328" s="126">
        <v>0</v>
      </c>
      <c r="M328" s="126">
        <v>0</v>
      </c>
      <c r="N328" s="126">
        <v>0</v>
      </c>
      <c r="O328" s="126">
        <v>0</v>
      </c>
      <c r="P328" s="126">
        <v>0</v>
      </c>
      <c r="Q328" s="126">
        <v>0</v>
      </c>
      <c r="R328" s="126">
        <v>0</v>
      </c>
      <c r="S328" s="126">
        <v>0</v>
      </c>
      <c r="T328" s="126">
        <v>0</v>
      </c>
      <c r="U328" s="126">
        <v>0</v>
      </c>
      <c r="V328" s="126">
        <v>0</v>
      </c>
      <c r="W328" s="126">
        <v>0</v>
      </c>
      <c r="X328" s="126">
        <v>0</v>
      </c>
      <c r="Y328" s="126">
        <v>0</v>
      </c>
      <c r="Z328" s="149">
        <v>0</v>
      </c>
      <c r="AB328" s="123" t="s">
        <v>191</v>
      </c>
      <c r="AC328">
        <f t="shared" si="10"/>
        <v>179624.68299999999</v>
      </c>
    </row>
    <row r="329" spans="1:29" x14ac:dyDescent="0.15">
      <c r="A329" s="148" t="s">
        <v>265</v>
      </c>
      <c r="B329" s="124" t="s">
        <v>178</v>
      </c>
      <c r="C329" s="124" t="s">
        <v>186</v>
      </c>
      <c r="D329" s="130">
        <v>1.6E-2</v>
      </c>
      <c r="E329" s="140">
        <f t="shared" ref="E329:E392" si="11">SUM(F329:Z329)</f>
        <v>15217135</v>
      </c>
      <c r="F329" s="138">
        <v>2239737</v>
      </c>
      <c r="G329" s="126">
        <v>2275716</v>
      </c>
      <c r="H329" s="126">
        <v>2312273</v>
      </c>
      <c r="I329" s="126">
        <v>2349418</v>
      </c>
      <c r="J329" s="126">
        <v>2387159</v>
      </c>
      <c r="K329" s="126">
        <v>2425507</v>
      </c>
      <c r="L329" s="126">
        <v>1227325</v>
      </c>
      <c r="M329" s="126">
        <v>0</v>
      </c>
      <c r="N329" s="126">
        <v>0</v>
      </c>
      <c r="O329" s="126">
        <v>0</v>
      </c>
      <c r="P329" s="126">
        <v>0</v>
      </c>
      <c r="Q329" s="126">
        <v>0</v>
      </c>
      <c r="R329" s="126">
        <v>0</v>
      </c>
      <c r="S329" s="126">
        <v>0</v>
      </c>
      <c r="T329" s="126">
        <v>0</v>
      </c>
      <c r="U329" s="126">
        <v>0</v>
      </c>
      <c r="V329" s="126">
        <v>0</v>
      </c>
      <c r="W329" s="126">
        <v>0</v>
      </c>
      <c r="X329" s="126">
        <v>0</v>
      </c>
      <c r="Y329" s="126">
        <v>0</v>
      </c>
      <c r="Z329" s="149">
        <v>0</v>
      </c>
      <c r="AB329" s="123" t="s">
        <v>191</v>
      </c>
      <c r="AC329">
        <f t="shared" ref="AC329:AC392" si="12">E329*D329</f>
        <v>243474.16</v>
      </c>
    </row>
    <row r="330" spans="1:29" x14ac:dyDescent="0.15">
      <c r="A330" s="148" t="s">
        <v>265</v>
      </c>
      <c r="B330" s="124" t="s">
        <v>178</v>
      </c>
      <c r="C330" s="124" t="s">
        <v>186</v>
      </c>
      <c r="D330" s="130">
        <v>1.7000000000000001E-2</v>
      </c>
      <c r="E330" s="140">
        <f t="shared" si="11"/>
        <v>10590417</v>
      </c>
      <c r="F330" s="138">
        <v>1437178</v>
      </c>
      <c r="G330" s="126">
        <v>1461714</v>
      </c>
      <c r="H330" s="126">
        <v>1486670</v>
      </c>
      <c r="I330" s="126">
        <v>1512051</v>
      </c>
      <c r="J330" s="126">
        <v>1537864</v>
      </c>
      <c r="K330" s="126">
        <v>1564119</v>
      </c>
      <c r="L330" s="126">
        <v>1590821</v>
      </c>
      <c r="M330" s="126">
        <v>0</v>
      </c>
      <c r="N330" s="126">
        <v>0</v>
      </c>
      <c r="O330" s="126">
        <v>0</v>
      </c>
      <c r="P330" s="126">
        <v>0</v>
      </c>
      <c r="Q330" s="126">
        <v>0</v>
      </c>
      <c r="R330" s="126">
        <v>0</v>
      </c>
      <c r="S330" s="126">
        <v>0</v>
      </c>
      <c r="T330" s="126">
        <v>0</v>
      </c>
      <c r="U330" s="126">
        <v>0</v>
      </c>
      <c r="V330" s="126">
        <v>0</v>
      </c>
      <c r="W330" s="126">
        <v>0</v>
      </c>
      <c r="X330" s="126">
        <v>0</v>
      </c>
      <c r="Y330" s="126">
        <v>0</v>
      </c>
      <c r="Z330" s="149">
        <v>0</v>
      </c>
      <c r="AB330" s="123" t="s">
        <v>191</v>
      </c>
      <c r="AC330">
        <f t="shared" si="12"/>
        <v>180037.08900000001</v>
      </c>
    </row>
    <row r="331" spans="1:29" x14ac:dyDescent="0.15">
      <c r="A331" s="148" t="s">
        <v>265</v>
      </c>
      <c r="B331" s="124" t="s">
        <v>178</v>
      </c>
      <c r="C331" s="124" t="s">
        <v>186</v>
      </c>
      <c r="D331" s="130">
        <v>2.2000000000000002E-2</v>
      </c>
      <c r="E331" s="140">
        <f t="shared" si="11"/>
        <v>20852167</v>
      </c>
      <c r="F331" s="138">
        <v>1536276</v>
      </c>
      <c r="G331" s="126">
        <v>1570259</v>
      </c>
      <c r="H331" s="126">
        <v>1604995</v>
      </c>
      <c r="I331" s="126">
        <v>1640499</v>
      </c>
      <c r="J331" s="126">
        <v>1676789</v>
      </c>
      <c r="K331" s="126">
        <v>1713881</v>
      </c>
      <c r="L331" s="126">
        <v>1751794</v>
      </c>
      <c r="M331" s="126">
        <v>1790546</v>
      </c>
      <c r="N331" s="126">
        <v>1830154</v>
      </c>
      <c r="O331" s="126">
        <v>1870639</v>
      </c>
      <c r="P331" s="126">
        <v>1912019</v>
      </c>
      <c r="Q331" s="126">
        <v>1954316</v>
      </c>
      <c r="R331" s="126">
        <v>0</v>
      </c>
      <c r="S331" s="126">
        <v>0</v>
      </c>
      <c r="T331" s="126">
        <v>0</v>
      </c>
      <c r="U331" s="126">
        <v>0</v>
      </c>
      <c r="V331" s="126">
        <v>0</v>
      </c>
      <c r="W331" s="126">
        <v>0</v>
      </c>
      <c r="X331" s="126">
        <v>0</v>
      </c>
      <c r="Y331" s="126">
        <v>0</v>
      </c>
      <c r="Z331" s="149">
        <v>0</v>
      </c>
      <c r="AB331" s="123" t="s">
        <v>191</v>
      </c>
      <c r="AC331">
        <f t="shared" si="12"/>
        <v>458747.67400000006</v>
      </c>
    </row>
    <row r="332" spans="1:29" x14ac:dyDescent="0.15">
      <c r="A332" s="148" t="s">
        <v>265</v>
      </c>
      <c r="B332" s="124" t="s">
        <v>178</v>
      </c>
      <c r="C332" s="124" t="s">
        <v>186</v>
      </c>
      <c r="D332" s="130">
        <v>1.8000000000000002E-2</v>
      </c>
      <c r="E332" s="140">
        <f t="shared" si="11"/>
        <v>46930296</v>
      </c>
      <c r="F332" s="138">
        <v>5899001</v>
      </c>
      <c r="G332" s="126">
        <v>6005661</v>
      </c>
      <c r="H332" s="126">
        <v>6114249</v>
      </c>
      <c r="I332" s="126">
        <v>6224802</v>
      </c>
      <c r="J332" s="126">
        <v>6337352</v>
      </c>
      <c r="K332" s="126">
        <v>6451937</v>
      </c>
      <c r="L332" s="126">
        <v>6568595</v>
      </c>
      <c r="M332" s="126">
        <v>3328699</v>
      </c>
      <c r="N332" s="126">
        <v>0</v>
      </c>
      <c r="O332" s="126">
        <v>0</v>
      </c>
      <c r="P332" s="126">
        <v>0</v>
      </c>
      <c r="Q332" s="126">
        <v>0</v>
      </c>
      <c r="R332" s="126">
        <v>0</v>
      </c>
      <c r="S332" s="126">
        <v>0</v>
      </c>
      <c r="T332" s="126">
        <v>0</v>
      </c>
      <c r="U332" s="126">
        <v>0</v>
      </c>
      <c r="V332" s="126">
        <v>0</v>
      </c>
      <c r="W332" s="126">
        <v>0</v>
      </c>
      <c r="X332" s="126">
        <v>0</v>
      </c>
      <c r="Y332" s="126">
        <v>0</v>
      </c>
      <c r="Z332" s="149">
        <v>0</v>
      </c>
      <c r="AB332" s="123" t="s">
        <v>191</v>
      </c>
      <c r="AC332">
        <f t="shared" si="12"/>
        <v>844745.3280000001</v>
      </c>
    </row>
    <row r="333" spans="1:29" x14ac:dyDescent="0.15">
      <c r="A333" s="148" t="s">
        <v>265</v>
      </c>
      <c r="B333" s="124" t="s">
        <v>178</v>
      </c>
      <c r="C333" s="124" t="s">
        <v>186</v>
      </c>
      <c r="D333" s="130">
        <v>0.02</v>
      </c>
      <c r="E333" s="140">
        <f t="shared" si="11"/>
        <v>703232</v>
      </c>
      <c r="F333" s="138">
        <v>195951</v>
      </c>
      <c r="G333" s="126">
        <v>199889</v>
      </c>
      <c r="H333" s="126">
        <v>203907</v>
      </c>
      <c r="I333" s="126">
        <v>103485</v>
      </c>
      <c r="J333" s="126">
        <v>0</v>
      </c>
      <c r="K333" s="126">
        <v>0</v>
      </c>
      <c r="L333" s="126">
        <v>0</v>
      </c>
      <c r="M333" s="126">
        <v>0</v>
      </c>
      <c r="N333" s="126">
        <v>0</v>
      </c>
      <c r="O333" s="126">
        <v>0</v>
      </c>
      <c r="P333" s="126">
        <v>0</v>
      </c>
      <c r="Q333" s="126">
        <v>0</v>
      </c>
      <c r="R333" s="126">
        <v>0</v>
      </c>
      <c r="S333" s="126">
        <v>0</v>
      </c>
      <c r="T333" s="126">
        <v>0</v>
      </c>
      <c r="U333" s="126">
        <v>0</v>
      </c>
      <c r="V333" s="126">
        <v>0</v>
      </c>
      <c r="W333" s="126">
        <v>0</v>
      </c>
      <c r="X333" s="126">
        <v>0</v>
      </c>
      <c r="Y333" s="126">
        <v>0</v>
      </c>
      <c r="Z333" s="149">
        <v>0</v>
      </c>
      <c r="AB333" s="123" t="s">
        <v>191</v>
      </c>
      <c r="AC333">
        <f t="shared" si="12"/>
        <v>14064.64</v>
      </c>
    </row>
    <row r="334" spans="1:29" x14ac:dyDescent="0.15">
      <c r="A334" s="148" t="s">
        <v>265</v>
      </c>
      <c r="B334" s="124" t="s">
        <v>178</v>
      </c>
      <c r="C334" s="124" t="s">
        <v>186</v>
      </c>
      <c r="D334" s="130">
        <v>2.1000000000000001E-2</v>
      </c>
      <c r="E334" s="140">
        <f t="shared" si="11"/>
        <v>6675175</v>
      </c>
      <c r="F334" s="138">
        <v>1857655</v>
      </c>
      <c r="G334" s="126">
        <v>1896870</v>
      </c>
      <c r="H334" s="126">
        <v>1936913</v>
      </c>
      <c r="I334" s="126">
        <v>983737</v>
      </c>
      <c r="J334" s="126">
        <v>0</v>
      </c>
      <c r="K334" s="126">
        <v>0</v>
      </c>
      <c r="L334" s="126">
        <v>0</v>
      </c>
      <c r="M334" s="126">
        <v>0</v>
      </c>
      <c r="N334" s="126">
        <v>0</v>
      </c>
      <c r="O334" s="126">
        <v>0</v>
      </c>
      <c r="P334" s="126">
        <v>0</v>
      </c>
      <c r="Q334" s="126">
        <v>0</v>
      </c>
      <c r="R334" s="126">
        <v>0</v>
      </c>
      <c r="S334" s="126">
        <v>0</v>
      </c>
      <c r="T334" s="126">
        <v>0</v>
      </c>
      <c r="U334" s="126">
        <v>0</v>
      </c>
      <c r="V334" s="126">
        <v>0</v>
      </c>
      <c r="W334" s="126">
        <v>0</v>
      </c>
      <c r="X334" s="126">
        <v>0</v>
      </c>
      <c r="Y334" s="126">
        <v>0</v>
      </c>
      <c r="Z334" s="149">
        <v>0</v>
      </c>
      <c r="AB334" s="123" t="s">
        <v>191</v>
      </c>
      <c r="AC334">
        <f t="shared" si="12"/>
        <v>140178.67500000002</v>
      </c>
    </row>
    <row r="335" spans="1:29" x14ac:dyDescent="0.15">
      <c r="A335" s="148" t="s">
        <v>265</v>
      </c>
      <c r="B335" s="124" t="s">
        <v>178</v>
      </c>
      <c r="C335" s="124" t="s">
        <v>186</v>
      </c>
      <c r="D335" s="130">
        <v>1.6E-2</v>
      </c>
      <c r="E335" s="140">
        <f t="shared" si="11"/>
        <v>1092934</v>
      </c>
      <c r="F335" s="138">
        <v>266736</v>
      </c>
      <c r="G335" s="126">
        <v>271022</v>
      </c>
      <c r="H335" s="126">
        <v>275375</v>
      </c>
      <c r="I335" s="126">
        <v>279801</v>
      </c>
      <c r="J335" s="126">
        <v>0</v>
      </c>
      <c r="K335" s="126">
        <v>0</v>
      </c>
      <c r="L335" s="126">
        <v>0</v>
      </c>
      <c r="M335" s="126">
        <v>0</v>
      </c>
      <c r="N335" s="126">
        <v>0</v>
      </c>
      <c r="O335" s="126">
        <v>0</v>
      </c>
      <c r="P335" s="126">
        <v>0</v>
      </c>
      <c r="Q335" s="126">
        <v>0</v>
      </c>
      <c r="R335" s="126">
        <v>0</v>
      </c>
      <c r="S335" s="126">
        <v>0</v>
      </c>
      <c r="T335" s="126">
        <v>0</v>
      </c>
      <c r="U335" s="126">
        <v>0</v>
      </c>
      <c r="V335" s="126">
        <v>0</v>
      </c>
      <c r="W335" s="126">
        <v>0</v>
      </c>
      <c r="X335" s="126">
        <v>0</v>
      </c>
      <c r="Y335" s="126">
        <v>0</v>
      </c>
      <c r="Z335" s="149">
        <v>0</v>
      </c>
      <c r="AB335" s="123" t="s">
        <v>191</v>
      </c>
      <c r="AC335">
        <f t="shared" si="12"/>
        <v>17486.944</v>
      </c>
    </row>
    <row r="336" spans="1:29" x14ac:dyDescent="0.15">
      <c r="A336" s="148" t="s">
        <v>265</v>
      </c>
      <c r="B336" s="124" t="s">
        <v>173</v>
      </c>
      <c r="C336" s="124" t="s">
        <v>186</v>
      </c>
      <c r="D336" s="130">
        <v>1.8000000000000002E-2</v>
      </c>
      <c r="E336" s="140">
        <f t="shared" si="11"/>
        <v>12597073</v>
      </c>
      <c r="F336" s="138">
        <v>2429940</v>
      </c>
      <c r="G336" s="126">
        <v>2473876</v>
      </c>
      <c r="H336" s="126">
        <v>2518605</v>
      </c>
      <c r="I336" s="126">
        <v>2564145</v>
      </c>
      <c r="J336" s="126">
        <v>2610507</v>
      </c>
      <c r="K336" s="126">
        <v>0</v>
      </c>
      <c r="L336" s="126">
        <v>0</v>
      </c>
      <c r="M336" s="126">
        <v>0</v>
      </c>
      <c r="N336" s="126">
        <v>0</v>
      </c>
      <c r="O336" s="126">
        <v>0</v>
      </c>
      <c r="P336" s="126">
        <v>0</v>
      </c>
      <c r="Q336" s="126">
        <v>0</v>
      </c>
      <c r="R336" s="126">
        <v>0</v>
      </c>
      <c r="S336" s="126">
        <v>0</v>
      </c>
      <c r="T336" s="126">
        <v>0</v>
      </c>
      <c r="U336" s="126">
        <v>0</v>
      </c>
      <c r="V336" s="126">
        <v>0</v>
      </c>
      <c r="W336" s="126">
        <v>0</v>
      </c>
      <c r="X336" s="126">
        <v>0</v>
      </c>
      <c r="Y336" s="126">
        <v>0</v>
      </c>
      <c r="Z336" s="149">
        <v>0</v>
      </c>
      <c r="AB336" s="123" t="s">
        <v>191</v>
      </c>
      <c r="AC336">
        <f t="shared" si="12"/>
        <v>226747.31400000001</v>
      </c>
    </row>
    <row r="337" spans="1:29" x14ac:dyDescent="0.15">
      <c r="A337" s="148" t="s">
        <v>265</v>
      </c>
      <c r="B337" s="124" t="s">
        <v>178</v>
      </c>
      <c r="C337" s="124" t="s">
        <v>186</v>
      </c>
      <c r="D337" s="130">
        <v>0.01</v>
      </c>
      <c r="E337" s="140">
        <f t="shared" si="11"/>
        <v>1713290</v>
      </c>
      <c r="F337" s="138">
        <v>278476</v>
      </c>
      <c r="G337" s="126">
        <v>281267</v>
      </c>
      <c r="H337" s="126">
        <v>284087</v>
      </c>
      <c r="I337" s="126">
        <v>286934</v>
      </c>
      <c r="J337" s="126">
        <v>289811</v>
      </c>
      <c r="K337" s="126">
        <v>292715</v>
      </c>
      <c r="L337" s="126">
        <v>0</v>
      </c>
      <c r="M337" s="126">
        <v>0</v>
      </c>
      <c r="N337" s="126">
        <v>0</v>
      </c>
      <c r="O337" s="126">
        <v>0</v>
      </c>
      <c r="P337" s="126">
        <v>0</v>
      </c>
      <c r="Q337" s="126">
        <v>0</v>
      </c>
      <c r="R337" s="126">
        <v>0</v>
      </c>
      <c r="S337" s="126">
        <v>0</v>
      </c>
      <c r="T337" s="126">
        <v>0</v>
      </c>
      <c r="U337" s="126">
        <v>0</v>
      </c>
      <c r="V337" s="126">
        <v>0</v>
      </c>
      <c r="W337" s="126">
        <v>0</v>
      </c>
      <c r="X337" s="126">
        <v>0</v>
      </c>
      <c r="Y337" s="126">
        <v>0</v>
      </c>
      <c r="Z337" s="149">
        <v>0</v>
      </c>
      <c r="AB337" s="123" t="s">
        <v>191</v>
      </c>
      <c r="AC337">
        <f t="shared" si="12"/>
        <v>17132.900000000001</v>
      </c>
    </row>
    <row r="338" spans="1:29" x14ac:dyDescent="0.15">
      <c r="A338" s="148" t="s">
        <v>265</v>
      </c>
      <c r="B338" s="124" t="s">
        <v>173</v>
      </c>
      <c r="C338" s="124" t="s">
        <v>186</v>
      </c>
      <c r="D338" s="130">
        <v>0.01</v>
      </c>
      <c r="E338" s="140">
        <f t="shared" si="11"/>
        <v>17617113</v>
      </c>
      <c r="F338" s="138">
        <v>2863453</v>
      </c>
      <c r="G338" s="126">
        <v>2892160</v>
      </c>
      <c r="H338" s="126">
        <v>2921154</v>
      </c>
      <c r="I338" s="126">
        <v>2950438</v>
      </c>
      <c r="J338" s="126">
        <v>2980016</v>
      </c>
      <c r="K338" s="126">
        <v>3009892</v>
      </c>
      <c r="L338" s="126">
        <v>0</v>
      </c>
      <c r="M338" s="126">
        <v>0</v>
      </c>
      <c r="N338" s="126">
        <v>0</v>
      </c>
      <c r="O338" s="126">
        <v>0</v>
      </c>
      <c r="P338" s="126">
        <v>0</v>
      </c>
      <c r="Q338" s="126">
        <v>0</v>
      </c>
      <c r="R338" s="126">
        <v>0</v>
      </c>
      <c r="S338" s="126">
        <v>0</v>
      </c>
      <c r="T338" s="126">
        <v>0</v>
      </c>
      <c r="U338" s="126">
        <v>0</v>
      </c>
      <c r="V338" s="126">
        <v>0</v>
      </c>
      <c r="W338" s="126">
        <v>0</v>
      </c>
      <c r="X338" s="126">
        <v>0</v>
      </c>
      <c r="Y338" s="126">
        <v>0</v>
      </c>
      <c r="Z338" s="149">
        <v>0</v>
      </c>
      <c r="AB338" s="123" t="s">
        <v>191</v>
      </c>
      <c r="AC338">
        <f t="shared" si="12"/>
        <v>176171.13</v>
      </c>
    </row>
    <row r="339" spans="1:29" x14ac:dyDescent="0.15">
      <c r="A339" s="148" t="s">
        <v>265</v>
      </c>
      <c r="B339" s="124" t="s">
        <v>178</v>
      </c>
      <c r="C339" s="124" t="s">
        <v>186</v>
      </c>
      <c r="D339" s="130">
        <v>1.6E-2</v>
      </c>
      <c r="E339" s="140">
        <f t="shared" si="11"/>
        <v>10808333</v>
      </c>
      <c r="F339" s="138">
        <v>1471217</v>
      </c>
      <c r="G339" s="126">
        <v>1494851</v>
      </c>
      <c r="H339" s="126">
        <v>1518864</v>
      </c>
      <c r="I339" s="126">
        <v>1543263</v>
      </c>
      <c r="J339" s="126">
        <v>1568053</v>
      </c>
      <c r="K339" s="126">
        <v>1593243</v>
      </c>
      <c r="L339" s="126">
        <v>1618842</v>
      </c>
      <c r="M339" s="126">
        <v>0</v>
      </c>
      <c r="N339" s="126">
        <v>0</v>
      </c>
      <c r="O339" s="126">
        <v>0</v>
      </c>
      <c r="P339" s="126">
        <v>0</v>
      </c>
      <c r="Q339" s="126">
        <v>0</v>
      </c>
      <c r="R339" s="126">
        <v>0</v>
      </c>
      <c r="S339" s="126">
        <v>0</v>
      </c>
      <c r="T339" s="126">
        <v>0</v>
      </c>
      <c r="U339" s="126">
        <v>0</v>
      </c>
      <c r="V339" s="126">
        <v>0</v>
      </c>
      <c r="W339" s="126">
        <v>0</v>
      </c>
      <c r="X339" s="126">
        <v>0</v>
      </c>
      <c r="Y339" s="126">
        <v>0</v>
      </c>
      <c r="Z339" s="149">
        <v>0</v>
      </c>
      <c r="AB339" s="123" t="s">
        <v>191</v>
      </c>
      <c r="AC339">
        <f t="shared" si="12"/>
        <v>172933.32800000001</v>
      </c>
    </row>
    <row r="340" spans="1:29" x14ac:dyDescent="0.15">
      <c r="A340" s="148" t="s">
        <v>265</v>
      </c>
      <c r="B340" s="124" t="s">
        <v>178</v>
      </c>
      <c r="C340" s="124" t="s">
        <v>186</v>
      </c>
      <c r="D340" s="130">
        <v>1.7000000000000001E-2</v>
      </c>
      <c r="E340" s="140">
        <f t="shared" si="11"/>
        <v>12560592</v>
      </c>
      <c r="F340" s="138">
        <v>1478639</v>
      </c>
      <c r="G340" s="126">
        <v>1503883</v>
      </c>
      <c r="H340" s="126">
        <v>1529557</v>
      </c>
      <c r="I340" s="126">
        <v>1555670</v>
      </c>
      <c r="J340" s="126">
        <v>1582230</v>
      </c>
      <c r="K340" s="126">
        <v>1609241</v>
      </c>
      <c r="L340" s="126">
        <v>1636715</v>
      </c>
      <c r="M340" s="126">
        <v>1664657</v>
      </c>
      <c r="N340" s="126">
        <v>0</v>
      </c>
      <c r="O340" s="126">
        <v>0</v>
      </c>
      <c r="P340" s="126">
        <v>0</v>
      </c>
      <c r="Q340" s="126">
        <v>0</v>
      </c>
      <c r="R340" s="126">
        <v>0</v>
      </c>
      <c r="S340" s="126">
        <v>0</v>
      </c>
      <c r="T340" s="126">
        <v>0</v>
      </c>
      <c r="U340" s="126">
        <v>0</v>
      </c>
      <c r="V340" s="126">
        <v>0</v>
      </c>
      <c r="W340" s="126">
        <v>0</v>
      </c>
      <c r="X340" s="126">
        <v>0</v>
      </c>
      <c r="Y340" s="126">
        <v>0</v>
      </c>
      <c r="Z340" s="149">
        <v>0</v>
      </c>
      <c r="AB340" s="123" t="s">
        <v>191</v>
      </c>
      <c r="AC340">
        <f t="shared" si="12"/>
        <v>213530.06400000001</v>
      </c>
    </row>
    <row r="341" spans="1:29" x14ac:dyDescent="0.15">
      <c r="A341" s="148" t="s">
        <v>265</v>
      </c>
      <c r="B341" s="124" t="s">
        <v>173</v>
      </c>
      <c r="C341" s="124" t="s">
        <v>186</v>
      </c>
      <c r="D341" s="130">
        <v>0.02</v>
      </c>
      <c r="E341" s="140">
        <f t="shared" si="11"/>
        <v>908614</v>
      </c>
      <c r="F341" s="138">
        <v>296865</v>
      </c>
      <c r="G341" s="126">
        <v>302831</v>
      </c>
      <c r="H341" s="126">
        <v>308918</v>
      </c>
      <c r="I341" s="126">
        <v>0</v>
      </c>
      <c r="J341" s="126">
        <v>0</v>
      </c>
      <c r="K341" s="126">
        <v>0</v>
      </c>
      <c r="L341" s="126">
        <v>0</v>
      </c>
      <c r="M341" s="126">
        <v>0</v>
      </c>
      <c r="N341" s="126">
        <v>0</v>
      </c>
      <c r="O341" s="126">
        <v>0</v>
      </c>
      <c r="P341" s="126">
        <v>0</v>
      </c>
      <c r="Q341" s="126">
        <v>0</v>
      </c>
      <c r="R341" s="126">
        <v>0</v>
      </c>
      <c r="S341" s="126">
        <v>0</v>
      </c>
      <c r="T341" s="126">
        <v>0</v>
      </c>
      <c r="U341" s="126">
        <v>0</v>
      </c>
      <c r="V341" s="126">
        <v>0</v>
      </c>
      <c r="W341" s="126">
        <v>0</v>
      </c>
      <c r="X341" s="126">
        <v>0</v>
      </c>
      <c r="Y341" s="126">
        <v>0</v>
      </c>
      <c r="Z341" s="149">
        <v>0</v>
      </c>
      <c r="AB341" s="123" t="s">
        <v>191</v>
      </c>
      <c r="AC341">
        <f t="shared" si="12"/>
        <v>18172.28</v>
      </c>
    </row>
    <row r="342" spans="1:29" x14ac:dyDescent="0.15">
      <c r="A342" s="148" t="s">
        <v>265</v>
      </c>
      <c r="B342" s="124" t="s">
        <v>178</v>
      </c>
      <c r="C342" s="124" t="s">
        <v>186</v>
      </c>
      <c r="D342" s="130">
        <v>0.02</v>
      </c>
      <c r="E342" s="140">
        <f t="shared" si="11"/>
        <v>234409</v>
      </c>
      <c r="F342" s="138">
        <v>65317</v>
      </c>
      <c r="G342" s="126">
        <v>66629</v>
      </c>
      <c r="H342" s="126">
        <v>67968</v>
      </c>
      <c r="I342" s="126">
        <v>34495</v>
      </c>
      <c r="J342" s="126">
        <v>0</v>
      </c>
      <c r="K342" s="126">
        <v>0</v>
      </c>
      <c r="L342" s="126">
        <v>0</v>
      </c>
      <c r="M342" s="126">
        <v>0</v>
      </c>
      <c r="N342" s="126">
        <v>0</v>
      </c>
      <c r="O342" s="126">
        <v>0</v>
      </c>
      <c r="P342" s="126">
        <v>0</v>
      </c>
      <c r="Q342" s="126">
        <v>0</v>
      </c>
      <c r="R342" s="126">
        <v>0</v>
      </c>
      <c r="S342" s="126">
        <v>0</v>
      </c>
      <c r="T342" s="126">
        <v>0</v>
      </c>
      <c r="U342" s="126">
        <v>0</v>
      </c>
      <c r="V342" s="126">
        <v>0</v>
      </c>
      <c r="W342" s="126">
        <v>0</v>
      </c>
      <c r="X342" s="126">
        <v>0</v>
      </c>
      <c r="Y342" s="126">
        <v>0</v>
      </c>
      <c r="Z342" s="149">
        <v>0</v>
      </c>
      <c r="AB342" s="123" t="s">
        <v>191</v>
      </c>
      <c r="AC342">
        <f t="shared" si="12"/>
        <v>4688.18</v>
      </c>
    </row>
    <row r="343" spans="1:29" x14ac:dyDescent="0.15">
      <c r="A343" s="148" t="s">
        <v>265</v>
      </c>
      <c r="B343" s="124" t="s">
        <v>178</v>
      </c>
      <c r="C343" s="124" t="s">
        <v>186</v>
      </c>
      <c r="D343" s="130">
        <v>1.8000000000000002E-2</v>
      </c>
      <c r="E343" s="140">
        <f t="shared" si="11"/>
        <v>2871871</v>
      </c>
      <c r="F343" s="138">
        <v>553976</v>
      </c>
      <c r="G343" s="126">
        <v>563992</v>
      </c>
      <c r="H343" s="126">
        <v>574190</v>
      </c>
      <c r="I343" s="126">
        <v>584571</v>
      </c>
      <c r="J343" s="126">
        <v>595142</v>
      </c>
      <c r="K343" s="126">
        <v>0</v>
      </c>
      <c r="L343" s="126">
        <v>0</v>
      </c>
      <c r="M343" s="126">
        <v>0</v>
      </c>
      <c r="N343" s="126">
        <v>0</v>
      </c>
      <c r="O343" s="126">
        <v>0</v>
      </c>
      <c r="P343" s="126">
        <v>0</v>
      </c>
      <c r="Q343" s="126">
        <v>0</v>
      </c>
      <c r="R343" s="126">
        <v>0</v>
      </c>
      <c r="S343" s="126">
        <v>0</v>
      </c>
      <c r="T343" s="126">
        <v>0</v>
      </c>
      <c r="U343" s="126">
        <v>0</v>
      </c>
      <c r="V343" s="126">
        <v>0</v>
      </c>
      <c r="W343" s="126">
        <v>0</v>
      </c>
      <c r="X343" s="126">
        <v>0</v>
      </c>
      <c r="Y343" s="126">
        <v>0</v>
      </c>
      <c r="Z343" s="149">
        <v>0</v>
      </c>
      <c r="AB343" s="123" t="s">
        <v>191</v>
      </c>
      <c r="AC343">
        <f t="shared" si="12"/>
        <v>51693.678000000007</v>
      </c>
    </row>
    <row r="344" spans="1:29" x14ac:dyDescent="0.15">
      <c r="A344" s="148" t="s">
        <v>265</v>
      </c>
      <c r="B344" s="124" t="s">
        <v>173</v>
      </c>
      <c r="C344" s="124" t="s">
        <v>186</v>
      </c>
      <c r="D344" s="130">
        <v>1.4999999999999999E-2</v>
      </c>
      <c r="E344" s="140">
        <f t="shared" si="11"/>
        <v>0</v>
      </c>
      <c r="F344" s="138">
        <v>0</v>
      </c>
      <c r="G344" s="126">
        <v>0</v>
      </c>
      <c r="H344" s="126">
        <v>0</v>
      </c>
      <c r="I344" s="126">
        <v>0</v>
      </c>
      <c r="J344" s="126">
        <v>0</v>
      </c>
      <c r="K344" s="126">
        <v>0</v>
      </c>
      <c r="L344" s="126">
        <v>0</v>
      </c>
      <c r="M344" s="126">
        <v>0</v>
      </c>
      <c r="N344" s="126">
        <v>0</v>
      </c>
      <c r="O344" s="126">
        <v>0</v>
      </c>
      <c r="P344" s="126">
        <v>0</v>
      </c>
      <c r="Q344" s="126">
        <v>0</v>
      </c>
      <c r="R344" s="126">
        <v>0</v>
      </c>
      <c r="S344" s="126">
        <v>0</v>
      </c>
      <c r="T344" s="126">
        <v>0</v>
      </c>
      <c r="U344" s="126">
        <v>0</v>
      </c>
      <c r="V344" s="126">
        <v>0</v>
      </c>
      <c r="W344" s="126">
        <v>0</v>
      </c>
      <c r="X344" s="126">
        <v>0</v>
      </c>
      <c r="Y344" s="126">
        <v>0</v>
      </c>
      <c r="Z344" s="149">
        <v>0</v>
      </c>
      <c r="AB344" s="123" t="s">
        <v>191</v>
      </c>
      <c r="AC344">
        <f t="shared" si="12"/>
        <v>0</v>
      </c>
    </row>
    <row r="345" spans="1:29" x14ac:dyDescent="0.15">
      <c r="A345" s="148" t="s">
        <v>265</v>
      </c>
      <c r="B345" s="124" t="s">
        <v>173</v>
      </c>
      <c r="C345" s="124" t="s">
        <v>186</v>
      </c>
      <c r="D345" s="130">
        <v>0.01</v>
      </c>
      <c r="E345" s="140">
        <f t="shared" si="11"/>
        <v>4283230</v>
      </c>
      <c r="F345" s="138">
        <v>696188</v>
      </c>
      <c r="G345" s="126">
        <v>703168</v>
      </c>
      <c r="H345" s="126">
        <v>710217</v>
      </c>
      <c r="I345" s="126">
        <v>717337</v>
      </c>
      <c r="J345" s="126">
        <v>724529</v>
      </c>
      <c r="K345" s="126">
        <v>731791</v>
      </c>
      <c r="L345" s="126">
        <v>0</v>
      </c>
      <c r="M345" s="126">
        <v>0</v>
      </c>
      <c r="N345" s="126">
        <v>0</v>
      </c>
      <c r="O345" s="126">
        <v>0</v>
      </c>
      <c r="P345" s="126">
        <v>0</v>
      </c>
      <c r="Q345" s="126">
        <v>0</v>
      </c>
      <c r="R345" s="126">
        <v>0</v>
      </c>
      <c r="S345" s="126">
        <v>0</v>
      </c>
      <c r="T345" s="126">
        <v>0</v>
      </c>
      <c r="U345" s="126">
        <v>0</v>
      </c>
      <c r="V345" s="126">
        <v>0</v>
      </c>
      <c r="W345" s="126">
        <v>0</v>
      </c>
      <c r="X345" s="126">
        <v>0</v>
      </c>
      <c r="Y345" s="126">
        <v>0</v>
      </c>
      <c r="Z345" s="149">
        <v>0</v>
      </c>
      <c r="AB345" s="123" t="s">
        <v>191</v>
      </c>
      <c r="AC345">
        <f t="shared" si="12"/>
        <v>42832.3</v>
      </c>
    </row>
    <row r="346" spans="1:29" x14ac:dyDescent="0.15">
      <c r="A346" s="148" t="s">
        <v>265</v>
      </c>
      <c r="B346" s="124" t="s">
        <v>178</v>
      </c>
      <c r="C346" s="124" t="s">
        <v>186</v>
      </c>
      <c r="D346" s="130">
        <v>8.0000000000000002E-3</v>
      </c>
      <c r="E346" s="140">
        <f t="shared" si="11"/>
        <v>11482724</v>
      </c>
      <c r="F346" s="138">
        <v>1002713</v>
      </c>
      <c r="G346" s="126">
        <v>1010751</v>
      </c>
      <c r="H346" s="126">
        <v>1018853</v>
      </c>
      <c r="I346" s="126">
        <v>1027020</v>
      </c>
      <c r="J346" s="126">
        <v>1035253</v>
      </c>
      <c r="K346" s="126">
        <v>1043551</v>
      </c>
      <c r="L346" s="126">
        <v>1051916</v>
      </c>
      <c r="M346" s="126">
        <v>1060349</v>
      </c>
      <c r="N346" s="126">
        <v>1068849</v>
      </c>
      <c r="O346" s="126">
        <v>1077416</v>
      </c>
      <c r="P346" s="126">
        <v>1086053</v>
      </c>
      <c r="Q346" s="126">
        <v>0</v>
      </c>
      <c r="R346" s="126">
        <v>0</v>
      </c>
      <c r="S346" s="126">
        <v>0</v>
      </c>
      <c r="T346" s="126">
        <v>0</v>
      </c>
      <c r="U346" s="126">
        <v>0</v>
      </c>
      <c r="V346" s="126">
        <v>0</v>
      </c>
      <c r="W346" s="126">
        <v>0</v>
      </c>
      <c r="X346" s="126">
        <v>0</v>
      </c>
      <c r="Y346" s="126">
        <v>0</v>
      </c>
      <c r="Z346" s="149">
        <v>0</v>
      </c>
      <c r="AB346" s="123" t="s">
        <v>191</v>
      </c>
      <c r="AC346">
        <f t="shared" si="12"/>
        <v>91861.792000000001</v>
      </c>
    </row>
    <row r="347" spans="1:29" x14ac:dyDescent="0.15">
      <c r="A347" s="148" t="s">
        <v>265</v>
      </c>
      <c r="B347" s="124" t="s">
        <v>178</v>
      </c>
      <c r="C347" s="124" t="s">
        <v>186</v>
      </c>
      <c r="D347" s="130">
        <v>1.3999999999999999E-2</v>
      </c>
      <c r="E347" s="140">
        <f t="shared" si="11"/>
        <v>571216</v>
      </c>
      <c r="F347" s="138">
        <v>283615</v>
      </c>
      <c r="G347" s="126">
        <v>287601</v>
      </c>
      <c r="H347" s="126">
        <v>0</v>
      </c>
      <c r="I347" s="126">
        <v>0</v>
      </c>
      <c r="J347" s="126">
        <v>0</v>
      </c>
      <c r="K347" s="126">
        <v>0</v>
      </c>
      <c r="L347" s="126">
        <v>0</v>
      </c>
      <c r="M347" s="126">
        <v>0</v>
      </c>
      <c r="N347" s="126">
        <v>0</v>
      </c>
      <c r="O347" s="126">
        <v>0</v>
      </c>
      <c r="P347" s="126">
        <v>0</v>
      </c>
      <c r="Q347" s="126">
        <v>0</v>
      </c>
      <c r="R347" s="126">
        <v>0</v>
      </c>
      <c r="S347" s="126">
        <v>0</v>
      </c>
      <c r="T347" s="126">
        <v>0</v>
      </c>
      <c r="U347" s="126">
        <v>0</v>
      </c>
      <c r="V347" s="126">
        <v>0</v>
      </c>
      <c r="W347" s="126">
        <v>0</v>
      </c>
      <c r="X347" s="126">
        <v>0</v>
      </c>
      <c r="Y347" s="126">
        <v>0</v>
      </c>
      <c r="Z347" s="149">
        <v>0</v>
      </c>
      <c r="AB347" s="123" t="s">
        <v>191</v>
      </c>
      <c r="AC347">
        <f t="shared" si="12"/>
        <v>7997.0239999999994</v>
      </c>
    </row>
    <row r="348" spans="1:29" x14ac:dyDescent="0.15">
      <c r="A348" s="148" t="s">
        <v>265</v>
      </c>
      <c r="B348" s="124" t="s">
        <v>173</v>
      </c>
      <c r="C348" s="124" t="s">
        <v>186</v>
      </c>
      <c r="D348" s="130">
        <v>1.3999999999999999E-2</v>
      </c>
      <c r="E348" s="140">
        <f t="shared" si="11"/>
        <v>1463741</v>
      </c>
      <c r="F348" s="138">
        <v>726765</v>
      </c>
      <c r="G348" s="126">
        <v>736976</v>
      </c>
      <c r="H348" s="126">
        <v>0</v>
      </c>
      <c r="I348" s="126">
        <v>0</v>
      </c>
      <c r="J348" s="126">
        <v>0</v>
      </c>
      <c r="K348" s="126">
        <v>0</v>
      </c>
      <c r="L348" s="126">
        <v>0</v>
      </c>
      <c r="M348" s="126">
        <v>0</v>
      </c>
      <c r="N348" s="126">
        <v>0</v>
      </c>
      <c r="O348" s="126">
        <v>0</v>
      </c>
      <c r="P348" s="126">
        <v>0</v>
      </c>
      <c r="Q348" s="126">
        <v>0</v>
      </c>
      <c r="R348" s="126">
        <v>0</v>
      </c>
      <c r="S348" s="126">
        <v>0</v>
      </c>
      <c r="T348" s="126">
        <v>0</v>
      </c>
      <c r="U348" s="126">
        <v>0</v>
      </c>
      <c r="V348" s="126">
        <v>0</v>
      </c>
      <c r="W348" s="126">
        <v>0</v>
      </c>
      <c r="X348" s="126">
        <v>0</v>
      </c>
      <c r="Y348" s="126">
        <v>0</v>
      </c>
      <c r="Z348" s="149">
        <v>0</v>
      </c>
      <c r="AB348" s="123" t="s">
        <v>191</v>
      </c>
      <c r="AC348">
        <f t="shared" si="12"/>
        <v>20492.373999999996</v>
      </c>
    </row>
    <row r="349" spans="1:29" x14ac:dyDescent="0.15">
      <c r="A349" s="148" t="s">
        <v>265</v>
      </c>
      <c r="B349" s="124" t="s">
        <v>178</v>
      </c>
      <c r="C349" s="124" t="s">
        <v>186</v>
      </c>
      <c r="D349" s="130">
        <v>1.6E-2</v>
      </c>
      <c r="E349" s="140">
        <f t="shared" si="11"/>
        <v>1957065</v>
      </c>
      <c r="F349" s="138">
        <v>266393</v>
      </c>
      <c r="G349" s="126">
        <v>270673</v>
      </c>
      <c r="H349" s="126">
        <v>275021</v>
      </c>
      <c r="I349" s="126">
        <v>279439</v>
      </c>
      <c r="J349" s="126">
        <v>283927</v>
      </c>
      <c r="K349" s="126">
        <v>288489</v>
      </c>
      <c r="L349" s="126">
        <v>293123</v>
      </c>
      <c r="M349" s="126">
        <v>0</v>
      </c>
      <c r="N349" s="126">
        <v>0</v>
      </c>
      <c r="O349" s="126">
        <v>0</v>
      </c>
      <c r="P349" s="126">
        <v>0</v>
      </c>
      <c r="Q349" s="126">
        <v>0</v>
      </c>
      <c r="R349" s="126">
        <v>0</v>
      </c>
      <c r="S349" s="126">
        <v>0</v>
      </c>
      <c r="T349" s="126">
        <v>0</v>
      </c>
      <c r="U349" s="126">
        <v>0</v>
      </c>
      <c r="V349" s="126">
        <v>0</v>
      </c>
      <c r="W349" s="126">
        <v>0</v>
      </c>
      <c r="X349" s="126">
        <v>0</v>
      </c>
      <c r="Y349" s="126">
        <v>0</v>
      </c>
      <c r="Z349" s="149">
        <v>0</v>
      </c>
      <c r="AB349" s="123" t="s">
        <v>191</v>
      </c>
      <c r="AC349">
        <f t="shared" si="12"/>
        <v>31313.040000000001</v>
      </c>
    </row>
    <row r="350" spans="1:29" x14ac:dyDescent="0.15">
      <c r="A350" s="148" t="s">
        <v>265</v>
      </c>
      <c r="B350" s="124" t="s">
        <v>178</v>
      </c>
      <c r="C350" s="124" t="s">
        <v>186</v>
      </c>
      <c r="D350" s="130">
        <v>1.7000000000000001E-2</v>
      </c>
      <c r="E350" s="140">
        <f t="shared" si="11"/>
        <v>714966</v>
      </c>
      <c r="F350" s="138">
        <v>97025</v>
      </c>
      <c r="G350" s="126">
        <v>98681</v>
      </c>
      <c r="H350" s="126">
        <v>100366</v>
      </c>
      <c r="I350" s="126">
        <v>102080</v>
      </c>
      <c r="J350" s="126">
        <v>103822</v>
      </c>
      <c r="K350" s="126">
        <v>105595</v>
      </c>
      <c r="L350" s="126">
        <v>107397</v>
      </c>
      <c r="M350" s="126">
        <v>0</v>
      </c>
      <c r="N350" s="126">
        <v>0</v>
      </c>
      <c r="O350" s="126">
        <v>0</v>
      </c>
      <c r="P350" s="126">
        <v>0</v>
      </c>
      <c r="Q350" s="126">
        <v>0</v>
      </c>
      <c r="R350" s="126">
        <v>0</v>
      </c>
      <c r="S350" s="126">
        <v>0</v>
      </c>
      <c r="T350" s="126">
        <v>0</v>
      </c>
      <c r="U350" s="126">
        <v>0</v>
      </c>
      <c r="V350" s="126">
        <v>0</v>
      </c>
      <c r="W350" s="126">
        <v>0</v>
      </c>
      <c r="X350" s="126">
        <v>0</v>
      </c>
      <c r="Y350" s="126">
        <v>0</v>
      </c>
      <c r="Z350" s="149">
        <v>0</v>
      </c>
      <c r="AB350" s="123" t="s">
        <v>191</v>
      </c>
      <c r="AC350">
        <f t="shared" si="12"/>
        <v>12154.422</v>
      </c>
    </row>
    <row r="351" spans="1:29" x14ac:dyDescent="0.15">
      <c r="A351" s="148" t="s">
        <v>265</v>
      </c>
      <c r="B351" s="124" t="s">
        <v>178</v>
      </c>
      <c r="C351" s="124" t="s">
        <v>186</v>
      </c>
      <c r="D351" s="130">
        <v>0.02</v>
      </c>
      <c r="E351" s="140">
        <f t="shared" si="11"/>
        <v>19892014</v>
      </c>
      <c r="F351" s="138">
        <v>1482307</v>
      </c>
      <c r="G351" s="126">
        <v>1512101</v>
      </c>
      <c r="H351" s="126">
        <v>1542494</v>
      </c>
      <c r="I351" s="126">
        <v>1573499</v>
      </c>
      <c r="J351" s="126">
        <v>1605126</v>
      </c>
      <c r="K351" s="126">
        <v>1637389</v>
      </c>
      <c r="L351" s="126">
        <v>1670300</v>
      </c>
      <c r="M351" s="126">
        <v>1703873</v>
      </c>
      <c r="N351" s="126">
        <v>1738121</v>
      </c>
      <c r="O351" s="126">
        <v>1773057</v>
      </c>
      <c r="P351" s="126">
        <v>1808696</v>
      </c>
      <c r="Q351" s="126">
        <v>1845051</v>
      </c>
      <c r="R351" s="126">
        <v>0</v>
      </c>
      <c r="S351" s="126">
        <v>0</v>
      </c>
      <c r="T351" s="126">
        <v>0</v>
      </c>
      <c r="U351" s="126">
        <v>0</v>
      </c>
      <c r="V351" s="126">
        <v>0</v>
      </c>
      <c r="W351" s="126">
        <v>0</v>
      </c>
      <c r="X351" s="126">
        <v>0</v>
      </c>
      <c r="Y351" s="126">
        <v>0</v>
      </c>
      <c r="Z351" s="149">
        <v>0</v>
      </c>
      <c r="AB351" s="123" t="s">
        <v>191</v>
      </c>
      <c r="AC351">
        <f t="shared" si="12"/>
        <v>397840.28</v>
      </c>
    </row>
    <row r="352" spans="1:29" x14ac:dyDescent="0.15">
      <c r="A352" s="148" t="s">
        <v>265</v>
      </c>
      <c r="B352" s="124" t="s">
        <v>178</v>
      </c>
      <c r="C352" s="124" t="s">
        <v>186</v>
      </c>
      <c r="D352" s="130">
        <v>1.7000000000000001E-2</v>
      </c>
      <c r="E352" s="140">
        <f t="shared" si="11"/>
        <v>2725803</v>
      </c>
      <c r="F352" s="138">
        <v>369907</v>
      </c>
      <c r="G352" s="126">
        <v>376222</v>
      </c>
      <c r="H352" s="126">
        <v>382645</v>
      </c>
      <c r="I352" s="126">
        <v>389177</v>
      </c>
      <c r="J352" s="126">
        <v>395821</v>
      </c>
      <c r="K352" s="126">
        <v>402579</v>
      </c>
      <c r="L352" s="126">
        <v>409452</v>
      </c>
      <c r="M352" s="126">
        <v>0</v>
      </c>
      <c r="N352" s="126">
        <v>0</v>
      </c>
      <c r="O352" s="126">
        <v>0</v>
      </c>
      <c r="P352" s="126">
        <v>0</v>
      </c>
      <c r="Q352" s="126">
        <v>0</v>
      </c>
      <c r="R352" s="126">
        <v>0</v>
      </c>
      <c r="S352" s="126">
        <v>0</v>
      </c>
      <c r="T352" s="126">
        <v>0</v>
      </c>
      <c r="U352" s="126">
        <v>0</v>
      </c>
      <c r="V352" s="126">
        <v>0</v>
      </c>
      <c r="W352" s="126">
        <v>0</v>
      </c>
      <c r="X352" s="126">
        <v>0</v>
      </c>
      <c r="Y352" s="126">
        <v>0</v>
      </c>
      <c r="Z352" s="149">
        <v>0</v>
      </c>
      <c r="AB352" s="123" t="s">
        <v>191</v>
      </c>
      <c r="AC352">
        <f t="shared" si="12"/>
        <v>46338.651000000005</v>
      </c>
    </row>
    <row r="353" spans="1:29" x14ac:dyDescent="0.15">
      <c r="A353" s="148" t="s">
        <v>265</v>
      </c>
      <c r="B353" s="124" t="s">
        <v>178</v>
      </c>
      <c r="C353" s="124" t="s">
        <v>186</v>
      </c>
      <c r="D353" s="130">
        <v>1.7000000000000001E-2</v>
      </c>
      <c r="E353" s="140">
        <f t="shared" si="11"/>
        <v>1206503</v>
      </c>
      <c r="F353" s="138">
        <v>163729</v>
      </c>
      <c r="G353" s="126">
        <v>166525</v>
      </c>
      <c r="H353" s="126">
        <v>169367</v>
      </c>
      <c r="I353" s="126">
        <v>172259</v>
      </c>
      <c r="J353" s="126">
        <v>175200</v>
      </c>
      <c r="K353" s="126">
        <v>178190</v>
      </c>
      <c r="L353" s="126">
        <v>181233</v>
      </c>
      <c r="M353" s="126">
        <v>0</v>
      </c>
      <c r="N353" s="126">
        <v>0</v>
      </c>
      <c r="O353" s="126">
        <v>0</v>
      </c>
      <c r="P353" s="126">
        <v>0</v>
      </c>
      <c r="Q353" s="126">
        <v>0</v>
      </c>
      <c r="R353" s="126">
        <v>0</v>
      </c>
      <c r="S353" s="126">
        <v>0</v>
      </c>
      <c r="T353" s="126">
        <v>0</v>
      </c>
      <c r="U353" s="126">
        <v>0</v>
      </c>
      <c r="V353" s="126">
        <v>0</v>
      </c>
      <c r="W353" s="126">
        <v>0</v>
      </c>
      <c r="X353" s="126">
        <v>0</v>
      </c>
      <c r="Y353" s="126">
        <v>0</v>
      </c>
      <c r="Z353" s="149">
        <v>0</v>
      </c>
      <c r="AB353" s="123" t="s">
        <v>191</v>
      </c>
      <c r="AC353">
        <f t="shared" si="12"/>
        <v>20510.551000000003</v>
      </c>
    </row>
    <row r="354" spans="1:29" x14ac:dyDescent="0.15">
      <c r="A354" s="148" t="s">
        <v>265</v>
      </c>
      <c r="B354" s="124" t="s">
        <v>173</v>
      </c>
      <c r="C354" s="124" t="s">
        <v>186</v>
      </c>
      <c r="D354" s="130">
        <v>1.3000000000000001E-2</v>
      </c>
      <c r="E354" s="140">
        <f t="shared" si="11"/>
        <v>1770765</v>
      </c>
      <c r="F354" s="138">
        <v>701430</v>
      </c>
      <c r="G354" s="126">
        <v>710578</v>
      </c>
      <c r="H354" s="126">
        <v>358757</v>
      </c>
      <c r="I354" s="126">
        <v>0</v>
      </c>
      <c r="J354" s="126">
        <v>0</v>
      </c>
      <c r="K354" s="126">
        <v>0</v>
      </c>
      <c r="L354" s="126">
        <v>0</v>
      </c>
      <c r="M354" s="126">
        <v>0</v>
      </c>
      <c r="N354" s="126">
        <v>0</v>
      </c>
      <c r="O354" s="126">
        <v>0</v>
      </c>
      <c r="P354" s="126">
        <v>0</v>
      </c>
      <c r="Q354" s="126">
        <v>0</v>
      </c>
      <c r="R354" s="126">
        <v>0</v>
      </c>
      <c r="S354" s="126">
        <v>0</v>
      </c>
      <c r="T354" s="126">
        <v>0</v>
      </c>
      <c r="U354" s="126">
        <v>0</v>
      </c>
      <c r="V354" s="126">
        <v>0</v>
      </c>
      <c r="W354" s="126">
        <v>0</v>
      </c>
      <c r="X354" s="126">
        <v>0</v>
      </c>
      <c r="Y354" s="126">
        <v>0</v>
      </c>
      <c r="Z354" s="149">
        <v>0</v>
      </c>
      <c r="AB354" s="123" t="s">
        <v>191</v>
      </c>
      <c r="AC354">
        <f t="shared" si="12"/>
        <v>23019.945000000003</v>
      </c>
    </row>
    <row r="355" spans="1:29" x14ac:dyDescent="0.15">
      <c r="A355" s="148" t="s">
        <v>266</v>
      </c>
      <c r="B355" s="124" t="s">
        <v>178</v>
      </c>
      <c r="C355" s="124" t="s">
        <v>186</v>
      </c>
      <c r="D355" s="130">
        <v>1.4999999999999999E-2</v>
      </c>
      <c r="E355" s="140">
        <f t="shared" si="11"/>
        <v>6549678</v>
      </c>
      <c r="F355" s="138">
        <v>1836512</v>
      </c>
      <c r="G355" s="126">
        <v>1864163</v>
      </c>
      <c r="H355" s="126">
        <v>1892231</v>
      </c>
      <c r="I355" s="126">
        <v>956772</v>
      </c>
      <c r="J355" s="126">
        <v>0</v>
      </c>
      <c r="K355" s="126">
        <v>0</v>
      </c>
      <c r="L355" s="126">
        <v>0</v>
      </c>
      <c r="M355" s="126">
        <v>0</v>
      </c>
      <c r="N355" s="126">
        <v>0</v>
      </c>
      <c r="O355" s="126">
        <v>0</v>
      </c>
      <c r="P355" s="126">
        <v>0</v>
      </c>
      <c r="Q355" s="126">
        <v>0</v>
      </c>
      <c r="R355" s="126">
        <v>0</v>
      </c>
      <c r="S355" s="126">
        <v>0</v>
      </c>
      <c r="T355" s="126">
        <v>0</v>
      </c>
      <c r="U355" s="126">
        <v>0</v>
      </c>
      <c r="V355" s="126">
        <v>0</v>
      </c>
      <c r="W355" s="126">
        <v>0</v>
      </c>
      <c r="X355" s="126">
        <v>0</v>
      </c>
      <c r="Y355" s="126">
        <v>0</v>
      </c>
      <c r="Z355" s="149">
        <v>0</v>
      </c>
      <c r="AB355" s="123" t="s">
        <v>191</v>
      </c>
      <c r="AC355">
        <f t="shared" si="12"/>
        <v>98245.17</v>
      </c>
    </row>
    <row r="356" spans="1:29" x14ac:dyDescent="0.15">
      <c r="A356" s="148" t="s">
        <v>266</v>
      </c>
      <c r="B356" s="124" t="s">
        <v>178</v>
      </c>
      <c r="C356" s="124" t="s">
        <v>186</v>
      </c>
      <c r="D356" s="130">
        <v>0.02</v>
      </c>
      <c r="E356" s="140">
        <f t="shared" si="11"/>
        <v>3565891</v>
      </c>
      <c r="F356" s="138">
        <v>865040</v>
      </c>
      <c r="G356" s="126">
        <v>882428</v>
      </c>
      <c r="H356" s="126">
        <v>900165</v>
      </c>
      <c r="I356" s="126">
        <v>918258</v>
      </c>
      <c r="J356" s="126">
        <v>0</v>
      </c>
      <c r="K356" s="126">
        <v>0</v>
      </c>
      <c r="L356" s="126">
        <v>0</v>
      </c>
      <c r="M356" s="126">
        <v>0</v>
      </c>
      <c r="N356" s="126">
        <v>0</v>
      </c>
      <c r="O356" s="126">
        <v>0</v>
      </c>
      <c r="P356" s="126">
        <v>0</v>
      </c>
      <c r="Q356" s="126">
        <v>0</v>
      </c>
      <c r="R356" s="126">
        <v>0</v>
      </c>
      <c r="S356" s="126">
        <v>0</v>
      </c>
      <c r="T356" s="126">
        <v>0</v>
      </c>
      <c r="U356" s="126">
        <v>0</v>
      </c>
      <c r="V356" s="126">
        <v>0</v>
      </c>
      <c r="W356" s="126">
        <v>0</v>
      </c>
      <c r="X356" s="126">
        <v>0</v>
      </c>
      <c r="Y356" s="126">
        <v>0</v>
      </c>
      <c r="Z356" s="149">
        <v>0</v>
      </c>
      <c r="AB356" s="123" t="s">
        <v>191</v>
      </c>
      <c r="AC356">
        <f t="shared" si="12"/>
        <v>71317.820000000007</v>
      </c>
    </row>
    <row r="357" spans="1:29" x14ac:dyDescent="0.15">
      <c r="A357" s="148" t="s">
        <v>266</v>
      </c>
      <c r="B357" s="124" t="s">
        <v>178</v>
      </c>
      <c r="C357" s="124" t="s">
        <v>194</v>
      </c>
      <c r="D357" s="130">
        <v>1.9E-2</v>
      </c>
      <c r="E357" s="140">
        <f t="shared" si="11"/>
        <v>1674340</v>
      </c>
      <c r="F357" s="138">
        <v>153548</v>
      </c>
      <c r="G357" s="126">
        <v>156480</v>
      </c>
      <c r="H357" s="126">
        <v>159468</v>
      </c>
      <c r="I357" s="126">
        <v>162512</v>
      </c>
      <c r="J357" s="126">
        <v>165614</v>
      </c>
      <c r="K357" s="126">
        <v>168776</v>
      </c>
      <c r="L357" s="126">
        <v>171997</v>
      </c>
      <c r="M357" s="126">
        <v>175281</v>
      </c>
      <c r="N357" s="126">
        <v>178627</v>
      </c>
      <c r="O357" s="126">
        <v>182037</v>
      </c>
      <c r="P357" s="126">
        <v>0</v>
      </c>
      <c r="Q357" s="126">
        <v>0</v>
      </c>
      <c r="R357" s="126">
        <v>0</v>
      </c>
      <c r="S357" s="126">
        <v>0</v>
      </c>
      <c r="T357" s="126">
        <v>0</v>
      </c>
      <c r="U357" s="126">
        <v>0</v>
      </c>
      <c r="V357" s="126">
        <v>0</v>
      </c>
      <c r="W357" s="126">
        <v>0</v>
      </c>
      <c r="X357" s="126">
        <v>0</v>
      </c>
      <c r="Y357" s="126">
        <v>0</v>
      </c>
      <c r="Z357" s="149">
        <v>0</v>
      </c>
      <c r="AB357" s="123" t="s">
        <v>191</v>
      </c>
      <c r="AC357">
        <f t="shared" si="12"/>
        <v>31812.46</v>
      </c>
    </row>
    <row r="358" spans="1:29" x14ac:dyDescent="0.15">
      <c r="A358" s="148" t="s">
        <v>266</v>
      </c>
      <c r="B358" s="124" t="s">
        <v>178</v>
      </c>
      <c r="C358" s="124" t="s">
        <v>194</v>
      </c>
      <c r="D358" s="130">
        <v>2.6499999999999999E-2</v>
      </c>
      <c r="E358" s="140">
        <f t="shared" si="11"/>
        <v>0</v>
      </c>
      <c r="F358" s="138">
        <v>0</v>
      </c>
      <c r="G358" s="126">
        <v>0</v>
      </c>
      <c r="H358" s="126">
        <v>0</v>
      </c>
      <c r="I358" s="126">
        <v>0</v>
      </c>
      <c r="J358" s="126">
        <v>0</v>
      </c>
      <c r="K358" s="126">
        <v>0</v>
      </c>
      <c r="L358" s="126">
        <v>0</v>
      </c>
      <c r="M358" s="126">
        <v>0</v>
      </c>
      <c r="N358" s="126">
        <v>0</v>
      </c>
      <c r="O358" s="126">
        <v>0</v>
      </c>
      <c r="P358" s="126">
        <v>0</v>
      </c>
      <c r="Q358" s="126">
        <v>0</v>
      </c>
      <c r="R358" s="126">
        <v>0</v>
      </c>
      <c r="S358" s="126">
        <v>0</v>
      </c>
      <c r="T358" s="126">
        <v>0</v>
      </c>
      <c r="U358" s="126">
        <v>0</v>
      </c>
      <c r="V358" s="126">
        <v>0</v>
      </c>
      <c r="W358" s="126">
        <v>0</v>
      </c>
      <c r="X358" s="126">
        <v>0</v>
      </c>
      <c r="Y358" s="126">
        <v>0</v>
      </c>
      <c r="Z358" s="149">
        <v>0</v>
      </c>
      <c r="AB358" s="123" t="s">
        <v>191</v>
      </c>
      <c r="AC358">
        <f t="shared" si="12"/>
        <v>0</v>
      </c>
    </row>
    <row r="359" spans="1:29" x14ac:dyDescent="0.15">
      <c r="A359" s="148" t="s">
        <v>266</v>
      </c>
      <c r="B359" s="124" t="s">
        <v>178</v>
      </c>
      <c r="C359" s="124" t="s">
        <v>194</v>
      </c>
      <c r="D359" s="130">
        <v>2.6000000000000002E-2</v>
      </c>
      <c r="E359" s="140">
        <f t="shared" si="11"/>
        <v>67914</v>
      </c>
      <c r="F359" s="138">
        <v>67914</v>
      </c>
      <c r="G359" s="126">
        <v>0</v>
      </c>
      <c r="H359" s="126">
        <v>0</v>
      </c>
      <c r="I359" s="126">
        <v>0</v>
      </c>
      <c r="J359" s="126">
        <v>0</v>
      </c>
      <c r="K359" s="126">
        <v>0</v>
      </c>
      <c r="L359" s="126">
        <v>0</v>
      </c>
      <c r="M359" s="126">
        <v>0</v>
      </c>
      <c r="N359" s="126">
        <v>0</v>
      </c>
      <c r="O359" s="126">
        <v>0</v>
      </c>
      <c r="P359" s="126">
        <v>0</v>
      </c>
      <c r="Q359" s="126">
        <v>0</v>
      </c>
      <c r="R359" s="126">
        <v>0</v>
      </c>
      <c r="S359" s="126">
        <v>0</v>
      </c>
      <c r="T359" s="126">
        <v>0</v>
      </c>
      <c r="U359" s="126">
        <v>0</v>
      </c>
      <c r="V359" s="126">
        <v>0</v>
      </c>
      <c r="W359" s="126">
        <v>0</v>
      </c>
      <c r="X359" s="126">
        <v>0</v>
      </c>
      <c r="Y359" s="126">
        <v>0</v>
      </c>
      <c r="Z359" s="149">
        <v>0</v>
      </c>
      <c r="AB359" s="123" t="s">
        <v>191</v>
      </c>
      <c r="AC359">
        <f t="shared" si="12"/>
        <v>1765.7640000000001</v>
      </c>
    </row>
    <row r="360" spans="1:29" x14ac:dyDescent="0.15">
      <c r="A360" s="148" t="s">
        <v>266</v>
      </c>
      <c r="B360" s="124" t="s">
        <v>178</v>
      </c>
      <c r="C360" s="124" t="s">
        <v>194</v>
      </c>
      <c r="D360" s="130">
        <v>2.1000000000000001E-2</v>
      </c>
      <c r="E360" s="140">
        <f t="shared" si="11"/>
        <v>84539</v>
      </c>
      <c r="F360" s="138">
        <v>84539</v>
      </c>
      <c r="G360" s="126">
        <v>0</v>
      </c>
      <c r="H360" s="126">
        <v>0</v>
      </c>
      <c r="I360" s="126">
        <v>0</v>
      </c>
      <c r="J360" s="126">
        <v>0</v>
      </c>
      <c r="K360" s="126">
        <v>0</v>
      </c>
      <c r="L360" s="126">
        <v>0</v>
      </c>
      <c r="M360" s="126">
        <v>0</v>
      </c>
      <c r="N360" s="126">
        <v>0</v>
      </c>
      <c r="O360" s="126">
        <v>0</v>
      </c>
      <c r="P360" s="126">
        <v>0</v>
      </c>
      <c r="Q360" s="126">
        <v>0</v>
      </c>
      <c r="R360" s="126">
        <v>0</v>
      </c>
      <c r="S360" s="126">
        <v>0</v>
      </c>
      <c r="T360" s="126">
        <v>0</v>
      </c>
      <c r="U360" s="126">
        <v>0</v>
      </c>
      <c r="V360" s="126">
        <v>0</v>
      </c>
      <c r="W360" s="126">
        <v>0</v>
      </c>
      <c r="X360" s="126">
        <v>0</v>
      </c>
      <c r="Y360" s="126">
        <v>0</v>
      </c>
      <c r="Z360" s="149">
        <v>0</v>
      </c>
      <c r="AB360" s="123" t="s">
        <v>191</v>
      </c>
      <c r="AC360">
        <f t="shared" si="12"/>
        <v>1775.3190000000002</v>
      </c>
    </row>
    <row r="361" spans="1:29" x14ac:dyDescent="0.15">
      <c r="A361" s="148" t="s">
        <v>266</v>
      </c>
      <c r="B361" s="124" t="s">
        <v>178</v>
      </c>
      <c r="C361" s="124" t="s">
        <v>194</v>
      </c>
      <c r="D361" s="130">
        <v>2.1000000000000001E-2</v>
      </c>
      <c r="E361" s="140">
        <f t="shared" si="11"/>
        <v>927889</v>
      </c>
      <c r="F361" s="138">
        <v>459100</v>
      </c>
      <c r="G361" s="126">
        <v>468789</v>
      </c>
      <c r="H361" s="126">
        <v>0</v>
      </c>
      <c r="I361" s="126">
        <v>0</v>
      </c>
      <c r="J361" s="126">
        <v>0</v>
      </c>
      <c r="K361" s="126">
        <v>0</v>
      </c>
      <c r="L361" s="126">
        <v>0</v>
      </c>
      <c r="M361" s="126">
        <v>0</v>
      </c>
      <c r="N361" s="126">
        <v>0</v>
      </c>
      <c r="O361" s="126">
        <v>0</v>
      </c>
      <c r="P361" s="126">
        <v>0</v>
      </c>
      <c r="Q361" s="126">
        <v>0</v>
      </c>
      <c r="R361" s="126">
        <v>0</v>
      </c>
      <c r="S361" s="126">
        <v>0</v>
      </c>
      <c r="T361" s="126">
        <v>0</v>
      </c>
      <c r="U361" s="126">
        <v>0</v>
      </c>
      <c r="V361" s="126">
        <v>0</v>
      </c>
      <c r="W361" s="126">
        <v>0</v>
      </c>
      <c r="X361" s="126">
        <v>0</v>
      </c>
      <c r="Y361" s="126">
        <v>0</v>
      </c>
      <c r="Z361" s="149">
        <v>0</v>
      </c>
      <c r="AB361" s="123" t="s">
        <v>191</v>
      </c>
      <c r="AC361">
        <f t="shared" si="12"/>
        <v>19485.669000000002</v>
      </c>
    </row>
    <row r="362" spans="1:29" x14ac:dyDescent="0.15">
      <c r="A362" s="148" t="s">
        <v>266</v>
      </c>
      <c r="B362" s="124" t="s">
        <v>178</v>
      </c>
      <c r="C362" s="124" t="s">
        <v>194</v>
      </c>
      <c r="D362" s="130">
        <v>1.8000000000000002E-2</v>
      </c>
      <c r="E362" s="140">
        <f t="shared" si="11"/>
        <v>1523495</v>
      </c>
      <c r="F362" s="138">
        <v>754922</v>
      </c>
      <c r="G362" s="126">
        <v>768573</v>
      </c>
      <c r="H362" s="126">
        <v>0</v>
      </c>
      <c r="I362" s="126">
        <v>0</v>
      </c>
      <c r="J362" s="126">
        <v>0</v>
      </c>
      <c r="K362" s="126">
        <v>0</v>
      </c>
      <c r="L362" s="126">
        <v>0</v>
      </c>
      <c r="M362" s="126">
        <v>0</v>
      </c>
      <c r="N362" s="126">
        <v>0</v>
      </c>
      <c r="O362" s="126">
        <v>0</v>
      </c>
      <c r="P362" s="126">
        <v>0</v>
      </c>
      <c r="Q362" s="126">
        <v>0</v>
      </c>
      <c r="R362" s="126">
        <v>0</v>
      </c>
      <c r="S362" s="126">
        <v>0</v>
      </c>
      <c r="T362" s="126">
        <v>0</v>
      </c>
      <c r="U362" s="126">
        <v>0</v>
      </c>
      <c r="V362" s="126">
        <v>0</v>
      </c>
      <c r="W362" s="126">
        <v>0</v>
      </c>
      <c r="X362" s="126">
        <v>0</v>
      </c>
      <c r="Y362" s="126">
        <v>0</v>
      </c>
      <c r="Z362" s="149">
        <v>0</v>
      </c>
      <c r="AB362" s="123" t="s">
        <v>191</v>
      </c>
      <c r="AC362">
        <f t="shared" si="12"/>
        <v>27422.910000000003</v>
      </c>
    </row>
    <row r="363" spans="1:29" x14ac:dyDescent="0.15">
      <c r="A363" s="148" t="s">
        <v>266</v>
      </c>
      <c r="B363" s="124" t="s">
        <v>178</v>
      </c>
      <c r="C363" s="124" t="s">
        <v>194</v>
      </c>
      <c r="D363" s="130">
        <v>0.02</v>
      </c>
      <c r="E363" s="140">
        <f t="shared" si="11"/>
        <v>1549492</v>
      </c>
      <c r="F363" s="138">
        <v>506253</v>
      </c>
      <c r="G363" s="126">
        <v>516429</v>
      </c>
      <c r="H363" s="126">
        <v>526810</v>
      </c>
      <c r="I363" s="126">
        <v>0</v>
      </c>
      <c r="J363" s="126">
        <v>0</v>
      </c>
      <c r="K363" s="126">
        <v>0</v>
      </c>
      <c r="L363" s="126">
        <v>0</v>
      </c>
      <c r="M363" s="126">
        <v>0</v>
      </c>
      <c r="N363" s="126">
        <v>0</v>
      </c>
      <c r="O363" s="126">
        <v>0</v>
      </c>
      <c r="P363" s="126">
        <v>0</v>
      </c>
      <c r="Q363" s="126">
        <v>0</v>
      </c>
      <c r="R363" s="126">
        <v>0</v>
      </c>
      <c r="S363" s="126">
        <v>0</v>
      </c>
      <c r="T363" s="126">
        <v>0</v>
      </c>
      <c r="U363" s="126">
        <v>0</v>
      </c>
      <c r="V363" s="126">
        <v>0</v>
      </c>
      <c r="W363" s="126">
        <v>0</v>
      </c>
      <c r="X363" s="126">
        <v>0</v>
      </c>
      <c r="Y363" s="126">
        <v>0</v>
      </c>
      <c r="Z363" s="149">
        <v>0</v>
      </c>
      <c r="AB363" s="123" t="s">
        <v>191</v>
      </c>
      <c r="AC363">
        <f t="shared" si="12"/>
        <v>30989.84</v>
      </c>
    </row>
    <row r="364" spans="1:29" x14ac:dyDescent="0.15">
      <c r="A364" s="148" t="s">
        <v>266</v>
      </c>
      <c r="B364" s="124" t="s">
        <v>178</v>
      </c>
      <c r="C364" s="124" t="s">
        <v>194</v>
      </c>
      <c r="D364" s="130">
        <v>1.3999999999999999E-2</v>
      </c>
      <c r="E364" s="140">
        <f t="shared" si="11"/>
        <v>2012127</v>
      </c>
      <c r="F364" s="138">
        <v>492554</v>
      </c>
      <c r="G364" s="126">
        <v>499474</v>
      </c>
      <c r="H364" s="126">
        <v>506491</v>
      </c>
      <c r="I364" s="126">
        <v>513608</v>
      </c>
      <c r="J364" s="126">
        <v>0</v>
      </c>
      <c r="K364" s="126">
        <v>0</v>
      </c>
      <c r="L364" s="126">
        <v>0</v>
      </c>
      <c r="M364" s="126">
        <v>0</v>
      </c>
      <c r="N364" s="126">
        <v>0</v>
      </c>
      <c r="O364" s="126">
        <v>0</v>
      </c>
      <c r="P364" s="126">
        <v>0</v>
      </c>
      <c r="Q364" s="126">
        <v>0</v>
      </c>
      <c r="R364" s="126">
        <v>0</v>
      </c>
      <c r="S364" s="126">
        <v>0</v>
      </c>
      <c r="T364" s="126">
        <v>0</v>
      </c>
      <c r="U364" s="126">
        <v>0</v>
      </c>
      <c r="V364" s="126">
        <v>0</v>
      </c>
      <c r="W364" s="126">
        <v>0</v>
      </c>
      <c r="X364" s="126">
        <v>0</v>
      </c>
      <c r="Y364" s="126">
        <v>0</v>
      </c>
      <c r="Z364" s="149">
        <v>0</v>
      </c>
      <c r="AB364" s="123" t="s">
        <v>191</v>
      </c>
      <c r="AC364">
        <f t="shared" si="12"/>
        <v>28169.777999999998</v>
      </c>
    </row>
    <row r="365" spans="1:29" x14ac:dyDescent="0.15">
      <c r="A365" s="148" t="s">
        <v>266</v>
      </c>
      <c r="B365" s="124" t="s">
        <v>178</v>
      </c>
      <c r="C365" s="124" t="s">
        <v>186</v>
      </c>
      <c r="D365" s="130">
        <v>1.4999999999999999E-2</v>
      </c>
      <c r="E365" s="140">
        <f t="shared" si="11"/>
        <v>0</v>
      </c>
      <c r="F365" s="138">
        <v>0</v>
      </c>
      <c r="G365" s="126">
        <v>0</v>
      </c>
      <c r="H365" s="126">
        <v>0</v>
      </c>
      <c r="I365" s="126">
        <v>0</v>
      </c>
      <c r="J365" s="126">
        <v>0</v>
      </c>
      <c r="K365" s="126">
        <v>0</v>
      </c>
      <c r="L365" s="126">
        <v>0</v>
      </c>
      <c r="M365" s="126">
        <v>0</v>
      </c>
      <c r="N365" s="126">
        <v>0</v>
      </c>
      <c r="O365" s="126">
        <v>0</v>
      </c>
      <c r="P365" s="126">
        <v>0</v>
      </c>
      <c r="Q365" s="126">
        <v>0</v>
      </c>
      <c r="R365" s="126">
        <v>0</v>
      </c>
      <c r="S365" s="126">
        <v>0</v>
      </c>
      <c r="T365" s="126">
        <v>0</v>
      </c>
      <c r="U365" s="126">
        <v>0</v>
      </c>
      <c r="V365" s="126">
        <v>0</v>
      </c>
      <c r="W365" s="126">
        <v>0</v>
      </c>
      <c r="X365" s="126">
        <v>0</v>
      </c>
      <c r="Y365" s="126">
        <v>0</v>
      </c>
      <c r="Z365" s="149">
        <v>0</v>
      </c>
      <c r="AB365" s="123" t="s">
        <v>191</v>
      </c>
      <c r="AC365">
        <f t="shared" si="12"/>
        <v>0</v>
      </c>
    </row>
    <row r="366" spans="1:29" x14ac:dyDescent="0.15">
      <c r="A366" s="148" t="s">
        <v>266</v>
      </c>
      <c r="B366" s="124" t="s">
        <v>178</v>
      </c>
      <c r="C366" s="124" t="s">
        <v>186</v>
      </c>
      <c r="D366" s="130">
        <v>1.4999999999999999E-2</v>
      </c>
      <c r="E366" s="140">
        <f t="shared" si="11"/>
        <v>0</v>
      </c>
      <c r="F366" s="138">
        <v>0</v>
      </c>
      <c r="G366" s="126">
        <v>0</v>
      </c>
      <c r="H366" s="126">
        <v>0</v>
      </c>
      <c r="I366" s="126">
        <v>0</v>
      </c>
      <c r="J366" s="126">
        <v>0</v>
      </c>
      <c r="K366" s="126">
        <v>0</v>
      </c>
      <c r="L366" s="126">
        <v>0</v>
      </c>
      <c r="M366" s="126">
        <v>0</v>
      </c>
      <c r="N366" s="126">
        <v>0</v>
      </c>
      <c r="O366" s="126">
        <v>0</v>
      </c>
      <c r="P366" s="126">
        <v>0</v>
      </c>
      <c r="Q366" s="126">
        <v>0</v>
      </c>
      <c r="R366" s="126">
        <v>0</v>
      </c>
      <c r="S366" s="126">
        <v>0</v>
      </c>
      <c r="T366" s="126">
        <v>0</v>
      </c>
      <c r="U366" s="126">
        <v>0</v>
      </c>
      <c r="V366" s="126">
        <v>0</v>
      </c>
      <c r="W366" s="126">
        <v>0</v>
      </c>
      <c r="X366" s="126">
        <v>0</v>
      </c>
      <c r="Y366" s="126">
        <v>0</v>
      </c>
      <c r="Z366" s="149">
        <v>0</v>
      </c>
      <c r="AB366" s="123" t="s">
        <v>191</v>
      </c>
      <c r="AC366">
        <f t="shared" si="12"/>
        <v>0</v>
      </c>
    </row>
    <row r="367" spans="1:29" x14ac:dyDescent="0.15">
      <c r="A367" s="148" t="s">
        <v>266</v>
      </c>
      <c r="B367" s="124" t="s">
        <v>178</v>
      </c>
      <c r="C367" s="124" t="s">
        <v>186</v>
      </c>
      <c r="D367" s="130">
        <v>6.0000000000000001E-3</v>
      </c>
      <c r="E367" s="140">
        <f t="shared" si="11"/>
        <v>1050501</v>
      </c>
      <c r="F367" s="138">
        <v>1050501</v>
      </c>
      <c r="G367" s="126">
        <v>0</v>
      </c>
      <c r="H367" s="126">
        <v>0</v>
      </c>
      <c r="I367" s="126">
        <v>0</v>
      </c>
      <c r="J367" s="126">
        <v>0</v>
      </c>
      <c r="K367" s="126">
        <v>0</v>
      </c>
      <c r="L367" s="126">
        <v>0</v>
      </c>
      <c r="M367" s="126">
        <v>0</v>
      </c>
      <c r="N367" s="126">
        <v>0</v>
      </c>
      <c r="O367" s="126">
        <v>0</v>
      </c>
      <c r="P367" s="126">
        <v>0</v>
      </c>
      <c r="Q367" s="126">
        <v>0</v>
      </c>
      <c r="R367" s="126">
        <v>0</v>
      </c>
      <c r="S367" s="126">
        <v>0</v>
      </c>
      <c r="T367" s="126">
        <v>0</v>
      </c>
      <c r="U367" s="126">
        <v>0</v>
      </c>
      <c r="V367" s="126">
        <v>0</v>
      </c>
      <c r="W367" s="126">
        <v>0</v>
      </c>
      <c r="X367" s="126">
        <v>0</v>
      </c>
      <c r="Y367" s="126">
        <v>0</v>
      </c>
      <c r="Z367" s="149">
        <v>0</v>
      </c>
      <c r="AB367" s="123" t="s">
        <v>191</v>
      </c>
      <c r="AC367">
        <f t="shared" si="12"/>
        <v>6303.0060000000003</v>
      </c>
    </row>
    <row r="368" spans="1:29" x14ac:dyDescent="0.15">
      <c r="A368" s="148" t="s">
        <v>266</v>
      </c>
      <c r="B368" s="124" t="s">
        <v>178</v>
      </c>
      <c r="C368" s="124" t="s">
        <v>186</v>
      </c>
      <c r="D368" s="130">
        <v>1.4999999999999999E-2</v>
      </c>
      <c r="E368" s="140">
        <f t="shared" si="11"/>
        <v>1488718</v>
      </c>
      <c r="F368" s="138">
        <v>738796</v>
      </c>
      <c r="G368" s="126">
        <v>749922</v>
      </c>
      <c r="H368" s="126">
        <v>0</v>
      </c>
      <c r="I368" s="126">
        <v>0</v>
      </c>
      <c r="J368" s="126">
        <v>0</v>
      </c>
      <c r="K368" s="126">
        <v>0</v>
      </c>
      <c r="L368" s="126">
        <v>0</v>
      </c>
      <c r="M368" s="126">
        <v>0</v>
      </c>
      <c r="N368" s="126">
        <v>0</v>
      </c>
      <c r="O368" s="126">
        <v>0</v>
      </c>
      <c r="P368" s="126">
        <v>0</v>
      </c>
      <c r="Q368" s="126">
        <v>0</v>
      </c>
      <c r="R368" s="126">
        <v>0</v>
      </c>
      <c r="S368" s="126">
        <v>0</v>
      </c>
      <c r="T368" s="126">
        <v>0</v>
      </c>
      <c r="U368" s="126">
        <v>0</v>
      </c>
      <c r="V368" s="126">
        <v>0</v>
      </c>
      <c r="W368" s="126">
        <v>0</v>
      </c>
      <c r="X368" s="126">
        <v>0</v>
      </c>
      <c r="Y368" s="126">
        <v>0</v>
      </c>
      <c r="Z368" s="149">
        <v>0</v>
      </c>
      <c r="AB368" s="123" t="s">
        <v>191</v>
      </c>
      <c r="AC368">
        <f t="shared" si="12"/>
        <v>22330.77</v>
      </c>
    </row>
    <row r="369" spans="1:29" x14ac:dyDescent="0.15">
      <c r="A369" s="148" t="s">
        <v>266</v>
      </c>
      <c r="B369" s="124" t="s">
        <v>178</v>
      </c>
      <c r="C369" s="124" t="s">
        <v>186</v>
      </c>
      <c r="D369" s="130">
        <v>1.8000000000000002E-2</v>
      </c>
      <c r="E369" s="140">
        <f t="shared" si="11"/>
        <v>345701</v>
      </c>
      <c r="F369" s="138">
        <v>171302</v>
      </c>
      <c r="G369" s="126">
        <v>174399</v>
      </c>
      <c r="H369" s="126">
        <v>0</v>
      </c>
      <c r="I369" s="126">
        <v>0</v>
      </c>
      <c r="J369" s="126">
        <v>0</v>
      </c>
      <c r="K369" s="126">
        <v>0</v>
      </c>
      <c r="L369" s="126">
        <v>0</v>
      </c>
      <c r="M369" s="126">
        <v>0</v>
      </c>
      <c r="N369" s="126">
        <v>0</v>
      </c>
      <c r="O369" s="126">
        <v>0</v>
      </c>
      <c r="P369" s="126">
        <v>0</v>
      </c>
      <c r="Q369" s="126">
        <v>0</v>
      </c>
      <c r="R369" s="126">
        <v>0</v>
      </c>
      <c r="S369" s="126">
        <v>0</v>
      </c>
      <c r="T369" s="126">
        <v>0</v>
      </c>
      <c r="U369" s="126">
        <v>0</v>
      </c>
      <c r="V369" s="126">
        <v>0</v>
      </c>
      <c r="W369" s="126">
        <v>0</v>
      </c>
      <c r="X369" s="126">
        <v>0</v>
      </c>
      <c r="Y369" s="126">
        <v>0</v>
      </c>
      <c r="Z369" s="149">
        <v>0</v>
      </c>
      <c r="AB369" s="123" t="s">
        <v>191</v>
      </c>
      <c r="AC369">
        <f t="shared" si="12"/>
        <v>6222.6180000000004</v>
      </c>
    </row>
    <row r="370" spans="1:29" x14ac:dyDescent="0.15">
      <c r="A370" s="148" t="s">
        <v>266</v>
      </c>
      <c r="B370" s="124" t="s">
        <v>178</v>
      </c>
      <c r="C370" s="124" t="s">
        <v>194</v>
      </c>
      <c r="D370" s="130">
        <v>2.6499999999999999E-2</v>
      </c>
      <c r="E370" s="140">
        <f t="shared" si="11"/>
        <v>0</v>
      </c>
      <c r="F370" s="138">
        <v>0</v>
      </c>
      <c r="G370" s="126">
        <v>0</v>
      </c>
      <c r="H370" s="126">
        <v>0</v>
      </c>
      <c r="I370" s="126">
        <v>0</v>
      </c>
      <c r="J370" s="126">
        <v>0</v>
      </c>
      <c r="K370" s="126">
        <v>0</v>
      </c>
      <c r="L370" s="126">
        <v>0</v>
      </c>
      <c r="M370" s="126">
        <v>0</v>
      </c>
      <c r="N370" s="126">
        <v>0</v>
      </c>
      <c r="O370" s="126">
        <v>0</v>
      </c>
      <c r="P370" s="126">
        <v>0</v>
      </c>
      <c r="Q370" s="126">
        <v>0</v>
      </c>
      <c r="R370" s="126">
        <v>0</v>
      </c>
      <c r="S370" s="126">
        <v>0</v>
      </c>
      <c r="T370" s="126">
        <v>0</v>
      </c>
      <c r="U370" s="126">
        <v>0</v>
      </c>
      <c r="V370" s="126">
        <v>0</v>
      </c>
      <c r="W370" s="126">
        <v>0</v>
      </c>
      <c r="X370" s="126">
        <v>0</v>
      </c>
      <c r="Y370" s="126">
        <v>0</v>
      </c>
      <c r="Z370" s="149">
        <v>0</v>
      </c>
      <c r="AB370" s="123" t="s">
        <v>191</v>
      </c>
      <c r="AC370">
        <f t="shared" si="12"/>
        <v>0</v>
      </c>
    </row>
    <row r="371" spans="1:29" x14ac:dyDescent="0.15">
      <c r="A371" s="148" t="s">
        <v>266</v>
      </c>
      <c r="B371" s="124" t="s">
        <v>178</v>
      </c>
      <c r="C371" s="124" t="s">
        <v>194</v>
      </c>
      <c r="D371" s="130">
        <v>2.1000000000000001E-2</v>
      </c>
      <c r="E371" s="140">
        <f t="shared" si="11"/>
        <v>322775</v>
      </c>
      <c r="F371" s="138">
        <v>322775</v>
      </c>
      <c r="G371" s="126">
        <v>0</v>
      </c>
      <c r="H371" s="126">
        <v>0</v>
      </c>
      <c r="I371" s="126">
        <v>0</v>
      </c>
      <c r="J371" s="126">
        <v>0</v>
      </c>
      <c r="K371" s="126">
        <v>0</v>
      </c>
      <c r="L371" s="126">
        <v>0</v>
      </c>
      <c r="M371" s="126">
        <v>0</v>
      </c>
      <c r="N371" s="126">
        <v>0</v>
      </c>
      <c r="O371" s="126">
        <v>0</v>
      </c>
      <c r="P371" s="126">
        <v>0</v>
      </c>
      <c r="Q371" s="126">
        <v>0</v>
      </c>
      <c r="R371" s="126">
        <v>0</v>
      </c>
      <c r="S371" s="126">
        <v>0</v>
      </c>
      <c r="T371" s="126">
        <v>0</v>
      </c>
      <c r="U371" s="126">
        <v>0</v>
      </c>
      <c r="V371" s="126">
        <v>0</v>
      </c>
      <c r="W371" s="126">
        <v>0</v>
      </c>
      <c r="X371" s="126">
        <v>0</v>
      </c>
      <c r="Y371" s="126">
        <v>0</v>
      </c>
      <c r="Z371" s="149">
        <v>0</v>
      </c>
      <c r="AB371" s="123" t="s">
        <v>191</v>
      </c>
      <c r="AC371">
        <f t="shared" si="12"/>
        <v>6778.2750000000005</v>
      </c>
    </row>
    <row r="372" spans="1:29" x14ac:dyDescent="0.15">
      <c r="A372" s="148" t="s">
        <v>266</v>
      </c>
      <c r="B372" s="124" t="s">
        <v>178</v>
      </c>
      <c r="C372" s="124" t="s">
        <v>194</v>
      </c>
      <c r="D372" s="130">
        <v>0.02</v>
      </c>
      <c r="E372" s="140">
        <f t="shared" si="11"/>
        <v>1251868</v>
      </c>
      <c r="F372" s="138">
        <v>409013</v>
      </c>
      <c r="G372" s="126">
        <v>417234</v>
      </c>
      <c r="H372" s="126">
        <v>425621</v>
      </c>
      <c r="I372" s="126">
        <v>0</v>
      </c>
      <c r="J372" s="126">
        <v>0</v>
      </c>
      <c r="K372" s="126">
        <v>0</v>
      </c>
      <c r="L372" s="126">
        <v>0</v>
      </c>
      <c r="M372" s="126">
        <v>0</v>
      </c>
      <c r="N372" s="126">
        <v>0</v>
      </c>
      <c r="O372" s="126">
        <v>0</v>
      </c>
      <c r="P372" s="126">
        <v>0</v>
      </c>
      <c r="Q372" s="126">
        <v>0</v>
      </c>
      <c r="R372" s="126">
        <v>0</v>
      </c>
      <c r="S372" s="126">
        <v>0</v>
      </c>
      <c r="T372" s="126">
        <v>0</v>
      </c>
      <c r="U372" s="126">
        <v>0</v>
      </c>
      <c r="V372" s="126">
        <v>0</v>
      </c>
      <c r="W372" s="126">
        <v>0</v>
      </c>
      <c r="X372" s="126">
        <v>0</v>
      </c>
      <c r="Y372" s="126">
        <v>0</v>
      </c>
      <c r="Z372" s="149">
        <v>0</v>
      </c>
      <c r="AB372" s="123" t="s">
        <v>191</v>
      </c>
      <c r="AC372">
        <f t="shared" si="12"/>
        <v>25037.360000000001</v>
      </c>
    </row>
    <row r="373" spans="1:29" x14ac:dyDescent="0.15">
      <c r="A373" s="148" t="s">
        <v>266</v>
      </c>
      <c r="B373" s="124" t="s">
        <v>178</v>
      </c>
      <c r="C373" s="124" t="s">
        <v>194</v>
      </c>
      <c r="D373" s="130">
        <v>1.7000000000000001E-2</v>
      </c>
      <c r="E373" s="140">
        <f t="shared" si="11"/>
        <v>1989742</v>
      </c>
      <c r="F373" s="138">
        <v>484876</v>
      </c>
      <c r="G373" s="126">
        <v>493155</v>
      </c>
      <c r="H373" s="126">
        <v>501574</v>
      </c>
      <c r="I373" s="126">
        <v>510137</v>
      </c>
      <c r="J373" s="126">
        <v>0</v>
      </c>
      <c r="K373" s="126">
        <v>0</v>
      </c>
      <c r="L373" s="126">
        <v>0</v>
      </c>
      <c r="M373" s="126">
        <v>0</v>
      </c>
      <c r="N373" s="126">
        <v>0</v>
      </c>
      <c r="O373" s="126">
        <v>0</v>
      </c>
      <c r="P373" s="126">
        <v>0</v>
      </c>
      <c r="Q373" s="126">
        <v>0</v>
      </c>
      <c r="R373" s="126">
        <v>0</v>
      </c>
      <c r="S373" s="126">
        <v>0</v>
      </c>
      <c r="T373" s="126">
        <v>0</v>
      </c>
      <c r="U373" s="126">
        <v>0</v>
      </c>
      <c r="V373" s="126">
        <v>0</v>
      </c>
      <c r="W373" s="126">
        <v>0</v>
      </c>
      <c r="X373" s="126">
        <v>0</v>
      </c>
      <c r="Y373" s="126">
        <v>0</v>
      </c>
      <c r="Z373" s="149">
        <v>0</v>
      </c>
      <c r="AB373" s="123" t="s">
        <v>191</v>
      </c>
      <c r="AC373">
        <f t="shared" si="12"/>
        <v>33825.614000000001</v>
      </c>
    </row>
    <row r="374" spans="1:29" x14ac:dyDescent="0.15">
      <c r="A374" s="148" t="s">
        <v>266</v>
      </c>
      <c r="B374" s="124" t="s">
        <v>178</v>
      </c>
      <c r="C374" s="124" t="s">
        <v>194</v>
      </c>
      <c r="D374" s="130">
        <v>1.7000000000000001E-2</v>
      </c>
      <c r="E374" s="140">
        <f t="shared" si="11"/>
        <v>2531385</v>
      </c>
      <c r="F374" s="138">
        <v>489283</v>
      </c>
      <c r="G374" s="126">
        <v>497636</v>
      </c>
      <c r="H374" s="126">
        <v>506132</v>
      </c>
      <c r="I374" s="126">
        <v>514773</v>
      </c>
      <c r="J374" s="126">
        <v>523561</v>
      </c>
      <c r="K374" s="126">
        <v>0</v>
      </c>
      <c r="L374" s="126">
        <v>0</v>
      </c>
      <c r="M374" s="126">
        <v>0</v>
      </c>
      <c r="N374" s="126">
        <v>0</v>
      </c>
      <c r="O374" s="126">
        <v>0</v>
      </c>
      <c r="P374" s="126">
        <v>0</v>
      </c>
      <c r="Q374" s="126">
        <v>0</v>
      </c>
      <c r="R374" s="126">
        <v>0</v>
      </c>
      <c r="S374" s="126">
        <v>0</v>
      </c>
      <c r="T374" s="126">
        <v>0</v>
      </c>
      <c r="U374" s="126">
        <v>0</v>
      </c>
      <c r="V374" s="126">
        <v>0</v>
      </c>
      <c r="W374" s="126">
        <v>0</v>
      </c>
      <c r="X374" s="126">
        <v>0</v>
      </c>
      <c r="Y374" s="126">
        <v>0</v>
      </c>
      <c r="Z374" s="149">
        <v>0</v>
      </c>
      <c r="AB374" s="123" t="s">
        <v>191</v>
      </c>
      <c r="AC374">
        <f t="shared" si="12"/>
        <v>43033.545000000006</v>
      </c>
    </row>
    <row r="375" spans="1:29" x14ac:dyDescent="0.15">
      <c r="A375" s="148" t="s">
        <v>266</v>
      </c>
      <c r="B375" s="124" t="s">
        <v>178</v>
      </c>
      <c r="C375" s="124" t="s">
        <v>186</v>
      </c>
      <c r="D375" s="130">
        <v>1.3999999999999999E-2</v>
      </c>
      <c r="E375" s="140">
        <f t="shared" si="11"/>
        <v>2159912</v>
      </c>
      <c r="F375" s="138">
        <v>1072423</v>
      </c>
      <c r="G375" s="126">
        <v>1087489</v>
      </c>
      <c r="H375" s="126">
        <v>0</v>
      </c>
      <c r="I375" s="126">
        <v>0</v>
      </c>
      <c r="J375" s="126">
        <v>0</v>
      </c>
      <c r="K375" s="126">
        <v>0</v>
      </c>
      <c r="L375" s="126">
        <v>0</v>
      </c>
      <c r="M375" s="126">
        <v>0</v>
      </c>
      <c r="N375" s="126">
        <v>0</v>
      </c>
      <c r="O375" s="126">
        <v>0</v>
      </c>
      <c r="P375" s="126">
        <v>0</v>
      </c>
      <c r="Q375" s="126">
        <v>0</v>
      </c>
      <c r="R375" s="126">
        <v>0</v>
      </c>
      <c r="S375" s="126">
        <v>0</v>
      </c>
      <c r="T375" s="126">
        <v>0</v>
      </c>
      <c r="U375" s="126">
        <v>0</v>
      </c>
      <c r="V375" s="126">
        <v>0</v>
      </c>
      <c r="W375" s="126">
        <v>0</v>
      </c>
      <c r="X375" s="126">
        <v>0</v>
      </c>
      <c r="Y375" s="126">
        <v>0</v>
      </c>
      <c r="Z375" s="149">
        <v>0</v>
      </c>
      <c r="AB375" s="123" t="s">
        <v>191</v>
      </c>
      <c r="AC375">
        <f t="shared" si="12"/>
        <v>30238.767999999996</v>
      </c>
    </row>
    <row r="376" spans="1:29" x14ac:dyDescent="0.15">
      <c r="A376" s="148" t="s">
        <v>266</v>
      </c>
      <c r="B376" s="124" t="s">
        <v>178</v>
      </c>
      <c r="C376" s="124" t="s">
        <v>186</v>
      </c>
      <c r="D376" s="130">
        <v>1.3000000000000001E-2</v>
      </c>
      <c r="E376" s="140">
        <f t="shared" si="11"/>
        <v>2191323</v>
      </c>
      <c r="F376" s="138">
        <v>868020</v>
      </c>
      <c r="G376" s="126">
        <v>879341</v>
      </c>
      <c r="H376" s="126">
        <v>443962</v>
      </c>
      <c r="I376" s="126">
        <v>0</v>
      </c>
      <c r="J376" s="126">
        <v>0</v>
      </c>
      <c r="K376" s="126">
        <v>0</v>
      </c>
      <c r="L376" s="126">
        <v>0</v>
      </c>
      <c r="M376" s="126">
        <v>0</v>
      </c>
      <c r="N376" s="126">
        <v>0</v>
      </c>
      <c r="O376" s="126">
        <v>0</v>
      </c>
      <c r="P376" s="126">
        <v>0</v>
      </c>
      <c r="Q376" s="126">
        <v>0</v>
      </c>
      <c r="R376" s="126">
        <v>0</v>
      </c>
      <c r="S376" s="126">
        <v>0</v>
      </c>
      <c r="T376" s="126">
        <v>0</v>
      </c>
      <c r="U376" s="126">
        <v>0</v>
      </c>
      <c r="V376" s="126">
        <v>0</v>
      </c>
      <c r="W376" s="126">
        <v>0</v>
      </c>
      <c r="X376" s="126">
        <v>0</v>
      </c>
      <c r="Y376" s="126">
        <v>0</v>
      </c>
      <c r="Z376" s="149">
        <v>0</v>
      </c>
      <c r="AB376" s="123" t="s">
        <v>191</v>
      </c>
      <c r="AC376">
        <f t="shared" si="12"/>
        <v>28487.199000000004</v>
      </c>
    </row>
    <row r="377" spans="1:29" x14ac:dyDescent="0.15">
      <c r="A377" s="148" t="s">
        <v>267</v>
      </c>
      <c r="B377" s="124" t="s">
        <v>178</v>
      </c>
      <c r="C377" s="124" t="s">
        <v>192</v>
      </c>
      <c r="D377" s="130">
        <v>6.9999999999999993E-3</v>
      </c>
      <c r="E377" s="140">
        <f t="shared" si="11"/>
        <v>451210</v>
      </c>
      <c r="F377" s="138">
        <v>451210</v>
      </c>
      <c r="G377" s="126">
        <v>0</v>
      </c>
      <c r="H377" s="126">
        <v>0</v>
      </c>
      <c r="I377" s="126">
        <v>0</v>
      </c>
      <c r="J377" s="126">
        <v>0</v>
      </c>
      <c r="K377" s="126">
        <v>0</v>
      </c>
      <c r="L377" s="126">
        <v>0</v>
      </c>
      <c r="M377" s="126">
        <v>0</v>
      </c>
      <c r="N377" s="126">
        <v>0</v>
      </c>
      <c r="O377" s="126">
        <v>0</v>
      </c>
      <c r="P377" s="126">
        <v>0</v>
      </c>
      <c r="Q377" s="126">
        <v>0</v>
      </c>
      <c r="R377" s="126">
        <v>0</v>
      </c>
      <c r="S377" s="126">
        <v>0</v>
      </c>
      <c r="T377" s="126">
        <v>0</v>
      </c>
      <c r="U377" s="126">
        <v>0</v>
      </c>
      <c r="V377" s="126">
        <v>0</v>
      </c>
      <c r="W377" s="126">
        <v>0</v>
      </c>
      <c r="X377" s="126">
        <v>0</v>
      </c>
      <c r="Y377" s="126">
        <v>0</v>
      </c>
      <c r="Z377" s="149">
        <v>0</v>
      </c>
      <c r="AB377" s="123" t="s">
        <v>191</v>
      </c>
      <c r="AC377">
        <f t="shared" si="12"/>
        <v>3158.47</v>
      </c>
    </row>
    <row r="378" spans="1:29" x14ac:dyDescent="0.15">
      <c r="A378" s="148" t="s">
        <v>268</v>
      </c>
      <c r="B378" s="124" t="s">
        <v>178</v>
      </c>
      <c r="C378" s="124" t="s">
        <v>186</v>
      </c>
      <c r="D378" s="130">
        <v>1.8000000000000002E-2</v>
      </c>
      <c r="E378" s="140">
        <f t="shared" si="11"/>
        <v>41140893</v>
      </c>
      <c r="F378" s="138">
        <v>2835702</v>
      </c>
      <c r="G378" s="126">
        <v>2886975</v>
      </c>
      <c r="H378" s="126">
        <v>2939174</v>
      </c>
      <c r="I378" s="126">
        <v>2992317</v>
      </c>
      <c r="J378" s="126">
        <v>3046421</v>
      </c>
      <c r="K378" s="126">
        <v>3101504</v>
      </c>
      <c r="L378" s="126">
        <v>3157582</v>
      </c>
      <c r="M378" s="126">
        <v>3214674</v>
      </c>
      <c r="N378" s="126">
        <v>3272799</v>
      </c>
      <c r="O378" s="126">
        <v>3331974</v>
      </c>
      <c r="P378" s="126">
        <v>3392219</v>
      </c>
      <c r="Q378" s="126">
        <v>3453554</v>
      </c>
      <c r="R378" s="126">
        <v>3515998</v>
      </c>
      <c r="S378" s="126">
        <v>0</v>
      </c>
      <c r="T378" s="126">
        <v>0</v>
      </c>
      <c r="U378" s="126">
        <v>0</v>
      </c>
      <c r="V378" s="126">
        <v>0</v>
      </c>
      <c r="W378" s="126">
        <v>0</v>
      </c>
      <c r="X378" s="126">
        <v>0</v>
      </c>
      <c r="Y378" s="126">
        <v>0</v>
      </c>
      <c r="Z378" s="149">
        <v>0</v>
      </c>
      <c r="AB378" s="123" t="s">
        <v>191</v>
      </c>
      <c r="AC378">
        <f t="shared" si="12"/>
        <v>740536.07400000014</v>
      </c>
    </row>
    <row r="379" spans="1:29" x14ac:dyDescent="0.15">
      <c r="A379" s="148" t="s">
        <v>268</v>
      </c>
      <c r="B379" s="124" t="s">
        <v>178</v>
      </c>
      <c r="C379" s="124" t="s">
        <v>186</v>
      </c>
      <c r="D379" s="130">
        <v>1.8000000000000002E-2</v>
      </c>
      <c r="E379" s="140">
        <f t="shared" si="11"/>
        <v>7335199</v>
      </c>
      <c r="F379" s="138">
        <v>505591</v>
      </c>
      <c r="G379" s="126">
        <v>514732</v>
      </c>
      <c r="H379" s="126">
        <v>524039</v>
      </c>
      <c r="I379" s="126">
        <v>533514</v>
      </c>
      <c r="J379" s="126">
        <v>543161</v>
      </c>
      <c r="K379" s="126">
        <v>552981</v>
      </c>
      <c r="L379" s="126">
        <v>562980</v>
      </c>
      <c r="M379" s="126">
        <v>573159</v>
      </c>
      <c r="N379" s="126">
        <v>583522</v>
      </c>
      <c r="O379" s="126">
        <v>594073</v>
      </c>
      <c r="P379" s="126">
        <v>604814</v>
      </c>
      <c r="Q379" s="126">
        <v>615750</v>
      </c>
      <c r="R379" s="126">
        <v>626883</v>
      </c>
      <c r="S379" s="126">
        <v>0</v>
      </c>
      <c r="T379" s="126">
        <v>0</v>
      </c>
      <c r="U379" s="126">
        <v>0</v>
      </c>
      <c r="V379" s="126">
        <v>0</v>
      </c>
      <c r="W379" s="126">
        <v>0</v>
      </c>
      <c r="X379" s="126">
        <v>0</v>
      </c>
      <c r="Y379" s="126">
        <v>0</v>
      </c>
      <c r="Z379" s="149">
        <v>0</v>
      </c>
      <c r="AB379" s="123" t="s">
        <v>191</v>
      </c>
      <c r="AC379">
        <f t="shared" si="12"/>
        <v>132033.58200000002</v>
      </c>
    </row>
    <row r="380" spans="1:29" x14ac:dyDescent="0.15">
      <c r="A380" s="148" t="s">
        <v>268</v>
      </c>
      <c r="B380" s="124" t="s">
        <v>178</v>
      </c>
      <c r="C380" s="124" t="s">
        <v>186</v>
      </c>
      <c r="D380" s="130">
        <v>1.8000000000000002E-2</v>
      </c>
      <c r="E380" s="140">
        <f t="shared" si="11"/>
        <v>17221768</v>
      </c>
      <c r="F380" s="138">
        <v>1187038</v>
      </c>
      <c r="G380" s="126">
        <v>1208500</v>
      </c>
      <c r="H380" s="126">
        <v>1230352</v>
      </c>
      <c r="I380" s="126">
        <v>1252598</v>
      </c>
      <c r="J380" s="126">
        <v>1275246</v>
      </c>
      <c r="K380" s="126">
        <v>1298304</v>
      </c>
      <c r="L380" s="126">
        <v>1321778</v>
      </c>
      <c r="M380" s="126">
        <v>1345677</v>
      </c>
      <c r="N380" s="126">
        <v>1370009</v>
      </c>
      <c r="O380" s="126">
        <v>1394780</v>
      </c>
      <c r="P380" s="126">
        <v>1419999</v>
      </c>
      <c r="Q380" s="126">
        <v>1445674</v>
      </c>
      <c r="R380" s="126">
        <v>1471813</v>
      </c>
      <c r="S380" s="126">
        <v>0</v>
      </c>
      <c r="T380" s="126">
        <v>0</v>
      </c>
      <c r="U380" s="126">
        <v>0</v>
      </c>
      <c r="V380" s="126">
        <v>0</v>
      </c>
      <c r="W380" s="126">
        <v>0</v>
      </c>
      <c r="X380" s="126">
        <v>0</v>
      </c>
      <c r="Y380" s="126">
        <v>0</v>
      </c>
      <c r="Z380" s="149">
        <v>0</v>
      </c>
      <c r="AB380" s="123" t="s">
        <v>191</v>
      </c>
      <c r="AC380">
        <f t="shared" si="12"/>
        <v>309991.82400000002</v>
      </c>
    </row>
    <row r="381" spans="1:29" x14ac:dyDescent="0.15">
      <c r="A381" s="148" t="s">
        <v>268</v>
      </c>
      <c r="B381" s="124" t="s">
        <v>178</v>
      </c>
      <c r="C381" s="124" t="s">
        <v>186</v>
      </c>
      <c r="D381" s="130">
        <v>1.4999999999999999E-2</v>
      </c>
      <c r="E381" s="140">
        <f t="shared" si="11"/>
        <v>2862943</v>
      </c>
      <c r="F381" s="138">
        <v>339432</v>
      </c>
      <c r="G381" s="126">
        <v>344543</v>
      </c>
      <c r="H381" s="126">
        <v>349730</v>
      </c>
      <c r="I381" s="126">
        <v>354996</v>
      </c>
      <c r="J381" s="126">
        <v>360340</v>
      </c>
      <c r="K381" s="126">
        <v>365766</v>
      </c>
      <c r="L381" s="126">
        <v>371273</v>
      </c>
      <c r="M381" s="126">
        <v>376863</v>
      </c>
      <c r="N381" s="126">
        <v>0</v>
      </c>
      <c r="O381" s="126">
        <v>0</v>
      </c>
      <c r="P381" s="126">
        <v>0</v>
      </c>
      <c r="Q381" s="126">
        <v>0</v>
      </c>
      <c r="R381" s="126">
        <v>0</v>
      </c>
      <c r="S381" s="126">
        <v>0</v>
      </c>
      <c r="T381" s="126">
        <v>0</v>
      </c>
      <c r="U381" s="126">
        <v>0</v>
      </c>
      <c r="V381" s="126">
        <v>0</v>
      </c>
      <c r="W381" s="126">
        <v>0</v>
      </c>
      <c r="X381" s="126">
        <v>0</v>
      </c>
      <c r="Y381" s="126">
        <v>0</v>
      </c>
      <c r="Z381" s="149">
        <v>0</v>
      </c>
      <c r="AB381" s="123" t="s">
        <v>191</v>
      </c>
      <c r="AC381">
        <f t="shared" si="12"/>
        <v>42944.144999999997</v>
      </c>
    </row>
    <row r="382" spans="1:29" x14ac:dyDescent="0.15">
      <c r="A382" s="148" t="s">
        <v>268</v>
      </c>
      <c r="B382" s="124" t="s">
        <v>178</v>
      </c>
      <c r="C382" s="124" t="s">
        <v>186</v>
      </c>
      <c r="D382" s="130">
        <v>1.8000000000000002E-2</v>
      </c>
      <c r="E382" s="140">
        <f t="shared" si="11"/>
        <v>3253000</v>
      </c>
      <c r="F382" s="138">
        <v>224218</v>
      </c>
      <c r="G382" s="126">
        <v>228273</v>
      </c>
      <c r="H382" s="126">
        <v>232400</v>
      </c>
      <c r="I382" s="126">
        <v>236602</v>
      </c>
      <c r="J382" s="126">
        <v>240880</v>
      </c>
      <c r="K382" s="126">
        <v>245235</v>
      </c>
      <c r="L382" s="126">
        <v>249669</v>
      </c>
      <c r="M382" s="126">
        <v>254183</v>
      </c>
      <c r="N382" s="126">
        <v>258779</v>
      </c>
      <c r="O382" s="126">
        <v>263458</v>
      </c>
      <c r="P382" s="126">
        <v>268222</v>
      </c>
      <c r="Q382" s="126">
        <v>273072</v>
      </c>
      <c r="R382" s="126">
        <v>278009</v>
      </c>
      <c r="S382" s="126">
        <v>0</v>
      </c>
      <c r="T382" s="126">
        <v>0</v>
      </c>
      <c r="U382" s="126">
        <v>0</v>
      </c>
      <c r="V382" s="126">
        <v>0</v>
      </c>
      <c r="W382" s="126">
        <v>0</v>
      </c>
      <c r="X382" s="126">
        <v>0</v>
      </c>
      <c r="Y382" s="126">
        <v>0</v>
      </c>
      <c r="Z382" s="149">
        <v>0</v>
      </c>
      <c r="AB382" s="123" t="s">
        <v>191</v>
      </c>
      <c r="AC382">
        <f t="shared" si="12"/>
        <v>58554.000000000007</v>
      </c>
    </row>
    <row r="383" spans="1:29" x14ac:dyDescent="0.15">
      <c r="A383" s="148" t="s">
        <v>268</v>
      </c>
      <c r="B383" s="124" t="s">
        <v>178</v>
      </c>
      <c r="C383" s="124" t="s">
        <v>186</v>
      </c>
      <c r="D383" s="130">
        <v>2.2000000000000002E-2</v>
      </c>
      <c r="E383" s="140">
        <f t="shared" si="11"/>
        <v>43576845</v>
      </c>
      <c r="F383" s="138">
        <v>2689520</v>
      </c>
      <c r="G383" s="126">
        <v>2749015</v>
      </c>
      <c r="H383" s="126">
        <v>2809826</v>
      </c>
      <c r="I383" s="126">
        <v>2871982</v>
      </c>
      <c r="J383" s="126">
        <v>2935513</v>
      </c>
      <c r="K383" s="126">
        <v>3000450</v>
      </c>
      <c r="L383" s="126">
        <v>3066823</v>
      </c>
      <c r="M383" s="126">
        <v>3134664</v>
      </c>
      <c r="N383" s="126">
        <v>3204006</v>
      </c>
      <c r="O383" s="126">
        <v>3274881</v>
      </c>
      <c r="P383" s="126">
        <v>3347325</v>
      </c>
      <c r="Q383" s="126">
        <v>3421371</v>
      </c>
      <c r="R383" s="126">
        <v>3497055</v>
      </c>
      <c r="S383" s="126">
        <v>3574414</v>
      </c>
      <c r="T383" s="126">
        <v>0</v>
      </c>
      <c r="U383" s="126">
        <v>0</v>
      </c>
      <c r="V383" s="126">
        <v>0</v>
      </c>
      <c r="W383" s="126">
        <v>0</v>
      </c>
      <c r="X383" s="126">
        <v>0</v>
      </c>
      <c r="Y383" s="126">
        <v>0</v>
      </c>
      <c r="Z383" s="149">
        <v>0</v>
      </c>
      <c r="AB383" s="123" t="s">
        <v>191</v>
      </c>
      <c r="AC383">
        <f t="shared" si="12"/>
        <v>958690.59000000008</v>
      </c>
    </row>
    <row r="384" spans="1:29" x14ac:dyDescent="0.15">
      <c r="A384" s="148" t="s">
        <v>268</v>
      </c>
      <c r="B384" s="124" t="s">
        <v>178</v>
      </c>
      <c r="C384" s="124" t="s">
        <v>186</v>
      </c>
      <c r="D384" s="130">
        <v>2.2000000000000002E-2</v>
      </c>
      <c r="E384" s="140">
        <f t="shared" si="11"/>
        <v>8356259</v>
      </c>
      <c r="F384" s="138">
        <v>515741</v>
      </c>
      <c r="G384" s="126">
        <v>527149</v>
      </c>
      <c r="H384" s="126">
        <v>538810</v>
      </c>
      <c r="I384" s="126">
        <v>550729</v>
      </c>
      <c r="J384" s="126">
        <v>562911</v>
      </c>
      <c r="K384" s="126">
        <v>575363</v>
      </c>
      <c r="L384" s="126">
        <v>588091</v>
      </c>
      <c r="M384" s="126">
        <v>601100</v>
      </c>
      <c r="N384" s="126">
        <v>614397</v>
      </c>
      <c r="O384" s="126">
        <v>627989</v>
      </c>
      <c r="P384" s="126">
        <v>641881</v>
      </c>
      <c r="Q384" s="126">
        <v>656079</v>
      </c>
      <c r="R384" s="126">
        <v>670592</v>
      </c>
      <c r="S384" s="126">
        <v>685427</v>
      </c>
      <c r="T384" s="126">
        <v>0</v>
      </c>
      <c r="U384" s="126">
        <v>0</v>
      </c>
      <c r="V384" s="126">
        <v>0</v>
      </c>
      <c r="W384" s="126">
        <v>0</v>
      </c>
      <c r="X384" s="126">
        <v>0</v>
      </c>
      <c r="Y384" s="126">
        <v>0</v>
      </c>
      <c r="Z384" s="149">
        <v>0</v>
      </c>
      <c r="AB384" s="123" t="s">
        <v>191</v>
      </c>
      <c r="AC384">
        <f t="shared" si="12"/>
        <v>183837.698</v>
      </c>
    </row>
    <row r="385" spans="1:29" x14ac:dyDescent="0.15">
      <c r="A385" s="148" t="s">
        <v>268</v>
      </c>
      <c r="B385" s="124" t="s">
        <v>178</v>
      </c>
      <c r="C385" s="124" t="s">
        <v>186</v>
      </c>
      <c r="D385" s="130">
        <v>2.1000000000000001E-2</v>
      </c>
      <c r="E385" s="140">
        <f t="shared" si="11"/>
        <v>2694892</v>
      </c>
      <c r="F385" s="138">
        <v>275028</v>
      </c>
      <c r="G385" s="126">
        <v>280834</v>
      </c>
      <c r="H385" s="126">
        <v>286762</v>
      </c>
      <c r="I385" s="126">
        <v>292816</v>
      </c>
      <c r="J385" s="126">
        <v>298997</v>
      </c>
      <c r="K385" s="126">
        <v>305309</v>
      </c>
      <c r="L385" s="126">
        <v>311754</v>
      </c>
      <c r="M385" s="126">
        <v>318336</v>
      </c>
      <c r="N385" s="126">
        <v>325056</v>
      </c>
      <c r="O385" s="126">
        <v>0</v>
      </c>
      <c r="P385" s="126">
        <v>0</v>
      </c>
      <c r="Q385" s="126">
        <v>0</v>
      </c>
      <c r="R385" s="126">
        <v>0</v>
      </c>
      <c r="S385" s="126">
        <v>0</v>
      </c>
      <c r="T385" s="126">
        <v>0</v>
      </c>
      <c r="U385" s="126">
        <v>0</v>
      </c>
      <c r="V385" s="126">
        <v>0</v>
      </c>
      <c r="W385" s="126">
        <v>0</v>
      </c>
      <c r="X385" s="126">
        <v>0</v>
      </c>
      <c r="Y385" s="126">
        <v>0</v>
      </c>
      <c r="Z385" s="149">
        <v>0</v>
      </c>
      <c r="AB385" s="123" t="s">
        <v>191</v>
      </c>
      <c r="AC385">
        <f t="shared" si="12"/>
        <v>56592.732000000004</v>
      </c>
    </row>
    <row r="386" spans="1:29" x14ac:dyDescent="0.15">
      <c r="A386" s="148" t="s">
        <v>269</v>
      </c>
      <c r="B386" s="124" t="s">
        <v>180</v>
      </c>
      <c r="C386" s="124" t="s">
        <v>186</v>
      </c>
      <c r="D386" s="130">
        <v>2E-3</v>
      </c>
      <c r="E386" s="140">
        <f t="shared" si="11"/>
        <v>7563518</v>
      </c>
      <c r="F386" s="138">
        <v>938838</v>
      </c>
      <c r="G386" s="126">
        <v>940716</v>
      </c>
      <c r="H386" s="126">
        <v>942599</v>
      </c>
      <c r="I386" s="126">
        <v>944486</v>
      </c>
      <c r="J386" s="126">
        <v>946375</v>
      </c>
      <c r="K386" s="126">
        <v>948269</v>
      </c>
      <c r="L386" s="126">
        <v>950167</v>
      </c>
      <c r="M386" s="126">
        <v>952068</v>
      </c>
      <c r="N386" s="126">
        <v>0</v>
      </c>
      <c r="O386" s="126">
        <v>0</v>
      </c>
      <c r="P386" s="126">
        <v>0</v>
      </c>
      <c r="Q386" s="126">
        <v>0</v>
      </c>
      <c r="R386" s="126">
        <v>0</v>
      </c>
      <c r="S386" s="126">
        <v>0</v>
      </c>
      <c r="T386" s="126">
        <v>0</v>
      </c>
      <c r="U386" s="126">
        <v>0</v>
      </c>
      <c r="V386" s="126">
        <v>0</v>
      </c>
      <c r="W386" s="126">
        <v>0</v>
      </c>
      <c r="X386" s="126">
        <v>0</v>
      </c>
      <c r="Y386" s="126">
        <v>0</v>
      </c>
      <c r="Z386" s="149">
        <v>0</v>
      </c>
      <c r="AB386" s="123" t="s">
        <v>191</v>
      </c>
      <c r="AC386">
        <f t="shared" si="12"/>
        <v>15127.036</v>
      </c>
    </row>
    <row r="387" spans="1:29" x14ac:dyDescent="0.15">
      <c r="A387" s="148" t="s">
        <v>269</v>
      </c>
      <c r="B387" s="124" t="s">
        <v>180</v>
      </c>
      <c r="C387" s="124" t="s">
        <v>186</v>
      </c>
      <c r="D387" s="130">
        <v>1E-3</v>
      </c>
      <c r="E387" s="140">
        <f t="shared" si="11"/>
        <v>9227729</v>
      </c>
      <c r="F387" s="138">
        <v>1021208</v>
      </c>
      <c r="G387" s="126">
        <v>1022229</v>
      </c>
      <c r="H387" s="126">
        <v>1023252</v>
      </c>
      <c r="I387" s="126">
        <v>1024276</v>
      </c>
      <c r="J387" s="126">
        <v>1025300</v>
      </c>
      <c r="K387" s="126">
        <v>1026325</v>
      </c>
      <c r="L387" s="126">
        <v>1027352</v>
      </c>
      <c r="M387" s="126">
        <v>1028379</v>
      </c>
      <c r="N387" s="126">
        <v>1029408</v>
      </c>
      <c r="O387" s="126">
        <v>0</v>
      </c>
      <c r="P387" s="126">
        <v>0</v>
      </c>
      <c r="Q387" s="126">
        <v>0</v>
      </c>
      <c r="R387" s="126">
        <v>0</v>
      </c>
      <c r="S387" s="126">
        <v>0</v>
      </c>
      <c r="T387" s="126">
        <v>0</v>
      </c>
      <c r="U387" s="126">
        <v>0</v>
      </c>
      <c r="V387" s="126">
        <v>0</v>
      </c>
      <c r="W387" s="126">
        <v>0</v>
      </c>
      <c r="X387" s="126">
        <v>0</v>
      </c>
      <c r="Y387" s="126">
        <v>0</v>
      </c>
      <c r="Z387" s="149">
        <v>0</v>
      </c>
      <c r="AB387" s="123" t="s">
        <v>191</v>
      </c>
      <c r="AC387">
        <f t="shared" si="12"/>
        <v>9227.7289999999994</v>
      </c>
    </row>
    <row r="388" spans="1:29" x14ac:dyDescent="0.15">
      <c r="A388" s="148" t="s">
        <v>269</v>
      </c>
      <c r="B388" s="124" t="s">
        <v>180</v>
      </c>
      <c r="C388" s="124" t="s">
        <v>186</v>
      </c>
      <c r="D388" s="130">
        <v>1E-4</v>
      </c>
      <c r="E388" s="140">
        <f t="shared" si="11"/>
        <v>6787811</v>
      </c>
      <c r="F388" s="138">
        <v>678476</v>
      </c>
      <c r="G388" s="126">
        <v>678543</v>
      </c>
      <c r="H388" s="126">
        <v>678611</v>
      </c>
      <c r="I388" s="126">
        <v>678679</v>
      </c>
      <c r="J388" s="126">
        <v>678747</v>
      </c>
      <c r="K388" s="126">
        <v>678815</v>
      </c>
      <c r="L388" s="126">
        <v>678883</v>
      </c>
      <c r="M388" s="126">
        <v>678951</v>
      </c>
      <c r="N388" s="126">
        <v>679019</v>
      </c>
      <c r="O388" s="126">
        <v>679087</v>
      </c>
      <c r="P388" s="126">
        <v>0</v>
      </c>
      <c r="Q388" s="126">
        <v>0</v>
      </c>
      <c r="R388" s="126">
        <v>0</v>
      </c>
      <c r="S388" s="126">
        <v>0</v>
      </c>
      <c r="T388" s="126">
        <v>0</v>
      </c>
      <c r="U388" s="126">
        <v>0</v>
      </c>
      <c r="V388" s="126">
        <v>0</v>
      </c>
      <c r="W388" s="126">
        <v>0</v>
      </c>
      <c r="X388" s="126">
        <v>0</v>
      </c>
      <c r="Y388" s="126">
        <v>0</v>
      </c>
      <c r="Z388" s="149">
        <v>0</v>
      </c>
      <c r="AB388" s="123" t="s">
        <v>191</v>
      </c>
      <c r="AC388">
        <f t="shared" si="12"/>
        <v>678.78110000000004</v>
      </c>
    </row>
    <row r="389" spans="1:29" x14ac:dyDescent="0.15">
      <c r="A389" s="148" t="s">
        <v>269</v>
      </c>
      <c r="B389" s="124" t="s">
        <v>180</v>
      </c>
      <c r="C389" s="124" t="s">
        <v>186</v>
      </c>
      <c r="D389" s="130">
        <v>1.7000000000000001E-2</v>
      </c>
      <c r="E389" s="140">
        <f t="shared" si="11"/>
        <v>5311480</v>
      </c>
      <c r="F389" s="138">
        <v>2633262</v>
      </c>
      <c r="G389" s="126">
        <v>2678218</v>
      </c>
      <c r="H389" s="126">
        <v>0</v>
      </c>
      <c r="I389" s="126">
        <v>0</v>
      </c>
      <c r="J389" s="126">
        <v>0</v>
      </c>
      <c r="K389" s="126">
        <v>0</v>
      </c>
      <c r="L389" s="126">
        <v>0</v>
      </c>
      <c r="M389" s="126">
        <v>0</v>
      </c>
      <c r="N389" s="126">
        <v>0</v>
      </c>
      <c r="O389" s="126">
        <v>0</v>
      </c>
      <c r="P389" s="126">
        <v>0</v>
      </c>
      <c r="Q389" s="126">
        <v>0</v>
      </c>
      <c r="R389" s="126">
        <v>0</v>
      </c>
      <c r="S389" s="126">
        <v>0</v>
      </c>
      <c r="T389" s="126">
        <v>0</v>
      </c>
      <c r="U389" s="126">
        <v>0</v>
      </c>
      <c r="V389" s="126">
        <v>0</v>
      </c>
      <c r="W389" s="126">
        <v>0</v>
      </c>
      <c r="X389" s="126">
        <v>0</v>
      </c>
      <c r="Y389" s="126">
        <v>0</v>
      </c>
      <c r="Z389" s="149">
        <v>0</v>
      </c>
      <c r="AB389" s="123" t="s">
        <v>191</v>
      </c>
      <c r="AC389">
        <f t="shared" si="12"/>
        <v>90295.16</v>
      </c>
    </row>
    <row r="390" spans="1:29" x14ac:dyDescent="0.15">
      <c r="A390" s="148" t="s">
        <v>269</v>
      </c>
      <c r="B390" s="124" t="s">
        <v>180</v>
      </c>
      <c r="C390" s="124" t="s">
        <v>186</v>
      </c>
      <c r="D390" s="130">
        <v>0.02</v>
      </c>
      <c r="E390" s="140">
        <f t="shared" si="11"/>
        <v>1918186</v>
      </c>
      <c r="F390" s="138">
        <v>626714</v>
      </c>
      <c r="G390" s="126">
        <v>639311</v>
      </c>
      <c r="H390" s="126">
        <v>652161</v>
      </c>
      <c r="I390" s="126">
        <v>0</v>
      </c>
      <c r="J390" s="126">
        <v>0</v>
      </c>
      <c r="K390" s="126">
        <v>0</v>
      </c>
      <c r="L390" s="126">
        <v>0</v>
      </c>
      <c r="M390" s="126">
        <v>0</v>
      </c>
      <c r="N390" s="126">
        <v>0</v>
      </c>
      <c r="O390" s="126">
        <v>0</v>
      </c>
      <c r="P390" s="126">
        <v>0</v>
      </c>
      <c r="Q390" s="126">
        <v>0</v>
      </c>
      <c r="R390" s="126">
        <v>0</v>
      </c>
      <c r="S390" s="126">
        <v>0</v>
      </c>
      <c r="T390" s="126">
        <v>0</v>
      </c>
      <c r="U390" s="126">
        <v>0</v>
      </c>
      <c r="V390" s="126">
        <v>0</v>
      </c>
      <c r="W390" s="126">
        <v>0</v>
      </c>
      <c r="X390" s="126">
        <v>0</v>
      </c>
      <c r="Y390" s="126">
        <v>0</v>
      </c>
      <c r="Z390" s="149">
        <v>0</v>
      </c>
      <c r="AB390" s="123" t="s">
        <v>191</v>
      </c>
      <c r="AC390">
        <f t="shared" si="12"/>
        <v>38363.72</v>
      </c>
    </row>
    <row r="391" spans="1:29" x14ac:dyDescent="0.15">
      <c r="A391" s="148" t="s">
        <v>269</v>
      </c>
      <c r="B391" s="124" t="s">
        <v>180</v>
      </c>
      <c r="C391" s="124" t="s">
        <v>186</v>
      </c>
      <c r="D391" s="130">
        <v>1.6E-2</v>
      </c>
      <c r="E391" s="140">
        <f t="shared" si="11"/>
        <v>2159842</v>
      </c>
      <c r="F391" s="138">
        <v>527122</v>
      </c>
      <c r="G391" s="126">
        <v>535590</v>
      </c>
      <c r="H391" s="126">
        <v>544194</v>
      </c>
      <c r="I391" s="126">
        <v>552936</v>
      </c>
      <c r="J391" s="126">
        <v>0</v>
      </c>
      <c r="K391" s="126">
        <v>0</v>
      </c>
      <c r="L391" s="126">
        <v>0</v>
      </c>
      <c r="M391" s="126">
        <v>0</v>
      </c>
      <c r="N391" s="126">
        <v>0</v>
      </c>
      <c r="O391" s="126">
        <v>0</v>
      </c>
      <c r="P391" s="126">
        <v>0</v>
      </c>
      <c r="Q391" s="126">
        <v>0</v>
      </c>
      <c r="R391" s="126">
        <v>0</v>
      </c>
      <c r="S391" s="126">
        <v>0</v>
      </c>
      <c r="T391" s="126">
        <v>0</v>
      </c>
      <c r="U391" s="126">
        <v>0</v>
      </c>
      <c r="V391" s="126">
        <v>0</v>
      </c>
      <c r="W391" s="126">
        <v>0</v>
      </c>
      <c r="X391" s="126">
        <v>0</v>
      </c>
      <c r="Y391" s="126">
        <v>0</v>
      </c>
      <c r="Z391" s="149">
        <v>0</v>
      </c>
      <c r="AB391" s="123" t="s">
        <v>191</v>
      </c>
      <c r="AC391">
        <f t="shared" si="12"/>
        <v>34557.472000000002</v>
      </c>
    </row>
    <row r="392" spans="1:29" x14ac:dyDescent="0.15">
      <c r="A392" s="148" t="s">
        <v>269</v>
      </c>
      <c r="B392" s="124" t="s">
        <v>180</v>
      </c>
      <c r="C392" s="124" t="s">
        <v>186</v>
      </c>
      <c r="D392" s="130">
        <v>6.0000000000000001E-3</v>
      </c>
      <c r="E392" s="140">
        <f t="shared" si="11"/>
        <v>2722936</v>
      </c>
      <c r="F392" s="138">
        <v>538082</v>
      </c>
      <c r="G392" s="126">
        <v>541315</v>
      </c>
      <c r="H392" s="126">
        <v>544567</v>
      </c>
      <c r="I392" s="126">
        <v>547840</v>
      </c>
      <c r="J392" s="126">
        <v>551132</v>
      </c>
      <c r="K392" s="126">
        <v>0</v>
      </c>
      <c r="L392" s="126">
        <v>0</v>
      </c>
      <c r="M392" s="126">
        <v>0</v>
      </c>
      <c r="N392" s="126">
        <v>0</v>
      </c>
      <c r="O392" s="126">
        <v>0</v>
      </c>
      <c r="P392" s="126">
        <v>0</v>
      </c>
      <c r="Q392" s="126">
        <v>0</v>
      </c>
      <c r="R392" s="126">
        <v>0</v>
      </c>
      <c r="S392" s="126">
        <v>0</v>
      </c>
      <c r="T392" s="126">
        <v>0</v>
      </c>
      <c r="U392" s="126">
        <v>0</v>
      </c>
      <c r="V392" s="126">
        <v>0</v>
      </c>
      <c r="W392" s="126">
        <v>0</v>
      </c>
      <c r="X392" s="126">
        <v>0</v>
      </c>
      <c r="Y392" s="126">
        <v>0</v>
      </c>
      <c r="Z392" s="149">
        <v>0</v>
      </c>
      <c r="AB392" s="123" t="s">
        <v>191</v>
      </c>
      <c r="AC392">
        <f t="shared" si="12"/>
        <v>16337.616</v>
      </c>
    </row>
    <row r="393" spans="1:29" x14ac:dyDescent="0.15">
      <c r="A393" s="148" t="s">
        <v>269</v>
      </c>
      <c r="B393" s="124" t="s">
        <v>180</v>
      </c>
      <c r="C393" s="124" t="s">
        <v>186</v>
      </c>
      <c r="D393" s="130">
        <v>4.0000000000000001E-3</v>
      </c>
      <c r="E393" s="140">
        <f t="shared" ref="E393:E456" si="13">SUM(F393:Z393)</f>
        <v>3087147</v>
      </c>
      <c r="F393" s="138">
        <v>509399</v>
      </c>
      <c r="G393" s="126">
        <v>511437</v>
      </c>
      <c r="H393" s="126">
        <v>513485</v>
      </c>
      <c r="I393" s="126">
        <v>515541</v>
      </c>
      <c r="J393" s="126">
        <v>517606</v>
      </c>
      <c r="K393" s="126">
        <v>519679</v>
      </c>
      <c r="L393" s="126">
        <v>0</v>
      </c>
      <c r="M393" s="126">
        <v>0</v>
      </c>
      <c r="N393" s="126">
        <v>0</v>
      </c>
      <c r="O393" s="126">
        <v>0</v>
      </c>
      <c r="P393" s="126">
        <v>0</v>
      </c>
      <c r="Q393" s="126">
        <v>0</v>
      </c>
      <c r="R393" s="126">
        <v>0</v>
      </c>
      <c r="S393" s="126">
        <v>0</v>
      </c>
      <c r="T393" s="126">
        <v>0</v>
      </c>
      <c r="U393" s="126">
        <v>0</v>
      </c>
      <c r="V393" s="126">
        <v>0</v>
      </c>
      <c r="W393" s="126">
        <v>0</v>
      </c>
      <c r="X393" s="126">
        <v>0</v>
      </c>
      <c r="Y393" s="126">
        <v>0</v>
      </c>
      <c r="Z393" s="149">
        <v>0</v>
      </c>
      <c r="AB393" s="123" t="s">
        <v>191</v>
      </c>
      <c r="AC393">
        <f t="shared" ref="AC393:AC456" si="14">E393*D393</f>
        <v>12348.588</v>
      </c>
    </row>
    <row r="394" spans="1:29" x14ac:dyDescent="0.15">
      <c r="A394" s="148" t="s">
        <v>269</v>
      </c>
      <c r="B394" s="124" t="s">
        <v>180</v>
      </c>
      <c r="C394" s="124" t="s">
        <v>186</v>
      </c>
      <c r="D394" s="130">
        <v>4.0000000000000001E-3</v>
      </c>
      <c r="E394" s="140">
        <f t="shared" si="13"/>
        <v>3344023</v>
      </c>
      <c r="F394" s="138">
        <v>472010</v>
      </c>
      <c r="G394" s="126">
        <v>473900</v>
      </c>
      <c r="H394" s="126">
        <v>475797</v>
      </c>
      <c r="I394" s="126">
        <v>477703</v>
      </c>
      <c r="J394" s="126">
        <v>479615</v>
      </c>
      <c r="K394" s="126">
        <v>481535</v>
      </c>
      <c r="L394" s="126">
        <v>483463</v>
      </c>
      <c r="M394" s="126">
        <v>0</v>
      </c>
      <c r="N394" s="126">
        <v>0</v>
      </c>
      <c r="O394" s="126">
        <v>0</v>
      </c>
      <c r="P394" s="126">
        <v>0</v>
      </c>
      <c r="Q394" s="126">
        <v>0</v>
      </c>
      <c r="R394" s="126">
        <v>0</v>
      </c>
      <c r="S394" s="126">
        <v>0</v>
      </c>
      <c r="T394" s="126">
        <v>0</v>
      </c>
      <c r="U394" s="126">
        <v>0</v>
      </c>
      <c r="V394" s="126">
        <v>0</v>
      </c>
      <c r="W394" s="126">
        <v>0</v>
      </c>
      <c r="X394" s="126">
        <v>0</v>
      </c>
      <c r="Y394" s="126">
        <v>0</v>
      </c>
      <c r="Z394" s="149">
        <v>0</v>
      </c>
      <c r="AB394" s="123" t="s">
        <v>191</v>
      </c>
      <c r="AC394">
        <f t="shared" si="14"/>
        <v>13376.092000000001</v>
      </c>
    </row>
    <row r="395" spans="1:29" x14ac:dyDescent="0.15">
      <c r="A395" s="148" t="s">
        <v>269</v>
      </c>
      <c r="B395" s="124" t="s">
        <v>180</v>
      </c>
      <c r="C395" s="124" t="s">
        <v>186</v>
      </c>
      <c r="D395" s="130">
        <v>1.7000000000000001E-2</v>
      </c>
      <c r="E395" s="140">
        <f t="shared" si="13"/>
        <v>2143230</v>
      </c>
      <c r="F395" s="138">
        <v>1062545</v>
      </c>
      <c r="G395" s="126">
        <v>1080685</v>
      </c>
      <c r="H395" s="126">
        <v>0</v>
      </c>
      <c r="I395" s="126">
        <v>0</v>
      </c>
      <c r="J395" s="126">
        <v>0</v>
      </c>
      <c r="K395" s="126">
        <v>0</v>
      </c>
      <c r="L395" s="126">
        <v>0</v>
      </c>
      <c r="M395" s="126">
        <v>0</v>
      </c>
      <c r="N395" s="126">
        <v>0</v>
      </c>
      <c r="O395" s="126">
        <v>0</v>
      </c>
      <c r="P395" s="126">
        <v>0</v>
      </c>
      <c r="Q395" s="126">
        <v>0</v>
      </c>
      <c r="R395" s="126">
        <v>0</v>
      </c>
      <c r="S395" s="126">
        <v>0</v>
      </c>
      <c r="T395" s="126">
        <v>0</v>
      </c>
      <c r="U395" s="126">
        <v>0</v>
      </c>
      <c r="V395" s="126">
        <v>0</v>
      </c>
      <c r="W395" s="126">
        <v>0</v>
      </c>
      <c r="X395" s="126">
        <v>0</v>
      </c>
      <c r="Y395" s="126">
        <v>0</v>
      </c>
      <c r="Z395" s="149">
        <v>0</v>
      </c>
      <c r="AB395" s="123" t="s">
        <v>191</v>
      </c>
      <c r="AC395">
        <f t="shared" si="14"/>
        <v>36434.910000000003</v>
      </c>
    </row>
    <row r="396" spans="1:29" x14ac:dyDescent="0.15">
      <c r="A396" s="148" t="s">
        <v>269</v>
      </c>
      <c r="B396" s="124" t="s">
        <v>180</v>
      </c>
      <c r="C396" s="124" t="s">
        <v>186</v>
      </c>
      <c r="D396" s="130">
        <v>0.02</v>
      </c>
      <c r="E396" s="140">
        <f t="shared" si="13"/>
        <v>706701</v>
      </c>
      <c r="F396" s="138">
        <v>230895</v>
      </c>
      <c r="G396" s="126">
        <v>235536</v>
      </c>
      <c r="H396" s="126">
        <v>240270</v>
      </c>
      <c r="I396" s="126">
        <v>0</v>
      </c>
      <c r="J396" s="126">
        <v>0</v>
      </c>
      <c r="K396" s="126">
        <v>0</v>
      </c>
      <c r="L396" s="126">
        <v>0</v>
      </c>
      <c r="M396" s="126">
        <v>0</v>
      </c>
      <c r="N396" s="126">
        <v>0</v>
      </c>
      <c r="O396" s="126">
        <v>0</v>
      </c>
      <c r="P396" s="126">
        <v>0</v>
      </c>
      <c r="Q396" s="126">
        <v>0</v>
      </c>
      <c r="R396" s="126">
        <v>0</v>
      </c>
      <c r="S396" s="126">
        <v>0</v>
      </c>
      <c r="T396" s="126">
        <v>0</v>
      </c>
      <c r="U396" s="126">
        <v>0</v>
      </c>
      <c r="V396" s="126">
        <v>0</v>
      </c>
      <c r="W396" s="126">
        <v>0</v>
      </c>
      <c r="X396" s="126">
        <v>0</v>
      </c>
      <c r="Y396" s="126">
        <v>0</v>
      </c>
      <c r="Z396" s="149">
        <v>0</v>
      </c>
      <c r="AB396" s="123" t="s">
        <v>191</v>
      </c>
      <c r="AC396">
        <f t="shared" si="14"/>
        <v>14134.02</v>
      </c>
    </row>
    <row r="397" spans="1:29" x14ac:dyDescent="0.15">
      <c r="A397" s="148" t="s">
        <v>269</v>
      </c>
      <c r="B397" s="124" t="s">
        <v>180</v>
      </c>
      <c r="C397" s="124" t="s">
        <v>186</v>
      </c>
      <c r="D397" s="130">
        <v>4.0000000000000001E-3</v>
      </c>
      <c r="E397" s="140">
        <f t="shared" si="13"/>
        <v>980623</v>
      </c>
      <c r="F397" s="138">
        <v>161809</v>
      </c>
      <c r="G397" s="126">
        <v>162456</v>
      </c>
      <c r="H397" s="126">
        <v>163107</v>
      </c>
      <c r="I397" s="126">
        <v>163760</v>
      </c>
      <c r="J397" s="126">
        <v>164416</v>
      </c>
      <c r="K397" s="126">
        <v>165075</v>
      </c>
      <c r="L397" s="126">
        <v>0</v>
      </c>
      <c r="M397" s="126">
        <v>0</v>
      </c>
      <c r="N397" s="126">
        <v>0</v>
      </c>
      <c r="O397" s="126">
        <v>0</v>
      </c>
      <c r="P397" s="126">
        <v>0</v>
      </c>
      <c r="Q397" s="126">
        <v>0</v>
      </c>
      <c r="R397" s="126">
        <v>0</v>
      </c>
      <c r="S397" s="126">
        <v>0</v>
      </c>
      <c r="T397" s="126">
        <v>0</v>
      </c>
      <c r="U397" s="126">
        <v>0</v>
      </c>
      <c r="V397" s="126">
        <v>0</v>
      </c>
      <c r="W397" s="126">
        <v>0</v>
      </c>
      <c r="X397" s="126">
        <v>0</v>
      </c>
      <c r="Y397" s="126">
        <v>0</v>
      </c>
      <c r="Z397" s="149">
        <v>0</v>
      </c>
      <c r="AB397" s="123" t="s">
        <v>191</v>
      </c>
      <c r="AC397">
        <f t="shared" si="14"/>
        <v>3922.4920000000002</v>
      </c>
    </row>
    <row r="398" spans="1:29" x14ac:dyDescent="0.15">
      <c r="A398" s="148" t="s">
        <v>269</v>
      </c>
      <c r="B398" s="124" t="s">
        <v>180</v>
      </c>
      <c r="C398" s="124" t="s">
        <v>186</v>
      </c>
      <c r="D398" s="130">
        <v>4.0000000000000001E-3</v>
      </c>
      <c r="E398" s="140">
        <f t="shared" si="13"/>
        <v>1085721</v>
      </c>
      <c r="F398" s="138">
        <v>153249</v>
      </c>
      <c r="G398" s="126">
        <v>153864</v>
      </c>
      <c r="H398" s="126">
        <v>154480</v>
      </c>
      <c r="I398" s="126">
        <v>155098</v>
      </c>
      <c r="J398" s="126">
        <v>155719</v>
      </c>
      <c r="K398" s="126">
        <v>156342</v>
      </c>
      <c r="L398" s="126">
        <v>156969</v>
      </c>
      <c r="M398" s="126">
        <v>0</v>
      </c>
      <c r="N398" s="126">
        <v>0</v>
      </c>
      <c r="O398" s="126">
        <v>0</v>
      </c>
      <c r="P398" s="126">
        <v>0</v>
      </c>
      <c r="Q398" s="126">
        <v>0</v>
      </c>
      <c r="R398" s="126">
        <v>0</v>
      </c>
      <c r="S398" s="126">
        <v>0</v>
      </c>
      <c r="T398" s="126">
        <v>0</v>
      </c>
      <c r="U398" s="126">
        <v>0</v>
      </c>
      <c r="V398" s="126">
        <v>0</v>
      </c>
      <c r="W398" s="126">
        <v>0</v>
      </c>
      <c r="X398" s="126">
        <v>0</v>
      </c>
      <c r="Y398" s="126">
        <v>0</v>
      </c>
      <c r="Z398" s="149">
        <v>0</v>
      </c>
      <c r="AB398" s="123" t="s">
        <v>191</v>
      </c>
      <c r="AC398">
        <f t="shared" si="14"/>
        <v>4342.884</v>
      </c>
    </row>
    <row r="399" spans="1:29" x14ac:dyDescent="0.15">
      <c r="A399" s="148" t="s">
        <v>269</v>
      </c>
      <c r="B399" s="124" t="s">
        <v>180</v>
      </c>
      <c r="C399" s="124" t="s">
        <v>186</v>
      </c>
      <c r="D399" s="130">
        <v>1.7000000000000001E-2</v>
      </c>
      <c r="E399" s="140">
        <f t="shared" si="13"/>
        <v>4486139</v>
      </c>
      <c r="F399" s="138">
        <v>2224084</v>
      </c>
      <c r="G399" s="126">
        <v>2262055</v>
      </c>
      <c r="H399" s="126">
        <v>0</v>
      </c>
      <c r="I399" s="126">
        <v>0</v>
      </c>
      <c r="J399" s="126">
        <v>0</v>
      </c>
      <c r="K399" s="126">
        <v>0</v>
      </c>
      <c r="L399" s="126">
        <v>0</v>
      </c>
      <c r="M399" s="126">
        <v>0</v>
      </c>
      <c r="N399" s="126">
        <v>0</v>
      </c>
      <c r="O399" s="126">
        <v>0</v>
      </c>
      <c r="P399" s="126">
        <v>0</v>
      </c>
      <c r="Q399" s="126">
        <v>0</v>
      </c>
      <c r="R399" s="126">
        <v>0</v>
      </c>
      <c r="S399" s="126">
        <v>0</v>
      </c>
      <c r="T399" s="126">
        <v>0</v>
      </c>
      <c r="U399" s="126">
        <v>0</v>
      </c>
      <c r="V399" s="126">
        <v>0</v>
      </c>
      <c r="W399" s="126">
        <v>0</v>
      </c>
      <c r="X399" s="126">
        <v>0</v>
      </c>
      <c r="Y399" s="126">
        <v>0</v>
      </c>
      <c r="Z399" s="149">
        <v>0</v>
      </c>
      <c r="AB399" s="123" t="s">
        <v>191</v>
      </c>
      <c r="AC399">
        <f t="shared" si="14"/>
        <v>76264.363000000012</v>
      </c>
    </row>
    <row r="400" spans="1:29" x14ac:dyDescent="0.15">
      <c r="A400" s="148" t="s">
        <v>269</v>
      </c>
      <c r="B400" s="124" t="s">
        <v>180</v>
      </c>
      <c r="C400" s="124" t="s">
        <v>186</v>
      </c>
      <c r="D400" s="130">
        <v>0.02</v>
      </c>
      <c r="E400" s="140">
        <f t="shared" si="13"/>
        <v>1574931</v>
      </c>
      <c r="F400" s="138">
        <v>514565</v>
      </c>
      <c r="G400" s="126">
        <v>524908</v>
      </c>
      <c r="H400" s="126">
        <v>535458</v>
      </c>
      <c r="I400" s="126">
        <v>0</v>
      </c>
      <c r="J400" s="126">
        <v>0</v>
      </c>
      <c r="K400" s="126">
        <v>0</v>
      </c>
      <c r="L400" s="126">
        <v>0</v>
      </c>
      <c r="M400" s="126">
        <v>0</v>
      </c>
      <c r="N400" s="126">
        <v>0</v>
      </c>
      <c r="O400" s="126">
        <v>0</v>
      </c>
      <c r="P400" s="126">
        <v>0</v>
      </c>
      <c r="Q400" s="126">
        <v>0</v>
      </c>
      <c r="R400" s="126">
        <v>0</v>
      </c>
      <c r="S400" s="126">
        <v>0</v>
      </c>
      <c r="T400" s="126">
        <v>0</v>
      </c>
      <c r="U400" s="126">
        <v>0</v>
      </c>
      <c r="V400" s="126">
        <v>0</v>
      </c>
      <c r="W400" s="126">
        <v>0</v>
      </c>
      <c r="X400" s="126">
        <v>0</v>
      </c>
      <c r="Y400" s="126">
        <v>0</v>
      </c>
      <c r="Z400" s="149">
        <v>0</v>
      </c>
      <c r="AB400" s="123" t="s">
        <v>191</v>
      </c>
      <c r="AC400">
        <f t="shared" si="14"/>
        <v>31498.62</v>
      </c>
    </row>
    <row r="401" spans="1:29" x14ac:dyDescent="0.15">
      <c r="A401" s="148" t="s">
        <v>269</v>
      </c>
      <c r="B401" s="124" t="s">
        <v>180</v>
      </c>
      <c r="C401" s="124" t="s">
        <v>186</v>
      </c>
      <c r="D401" s="130">
        <v>1.6E-2</v>
      </c>
      <c r="E401" s="140">
        <f t="shared" si="13"/>
        <v>1743489</v>
      </c>
      <c r="F401" s="138">
        <v>425509</v>
      </c>
      <c r="G401" s="126">
        <v>432344</v>
      </c>
      <c r="H401" s="126">
        <v>439290</v>
      </c>
      <c r="I401" s="126">
        <v>446346</v>
      </c>
      <c r="J401" s="126">
        <v>0</v>
      </c>
      <c r="K401" s="126">
        <v>0</v>
      </c>
      <c r="L401" s="126">
        <v>0</v>
      </c>
      <c r="M401" s="126">
        <v>0</v>
      </c>
      <c r="N401" s="126">
        <v>0</v>
      </c>
      <c r="O401" s="126">
        <v>0</v>
      </c>
      <c r="P401" s="126">
        <v>0</v>
      </c>
      <c r="Q401" s="126">
        <v>0</v>
      </c>
      <c r="R401" s="126">
        <v>0</v>
      </c>
      <c r="S401" s="126">
        <v>0</v>
      </c>
      <c r="T401" s="126">
        <v>0</v>
      </c>
      <c r="U401" s="126">
        <v>0</v>
      </c>
      <c r="V401" s="126">
        <v>0</v>
      </c>
      <c r="W401" s="126">
        <v>0</v>
      </c>
      <c r="X401" s="126">
        <v>0</v>
      </c>
      <c r="Y401" s="126">
        <v>0</v>
      </c>
      <c r="Z401" s="149">
        <v>0</v>
      </c>
      <c r="AB401" s="123" t="s">
        <v>191</v>
      </c>
      <c r="AC401">
        <f t="shared" si="14"/>
        <v>27895.824000000001</v>
      </c>
    </row>
    <row r="402" spans="1:29" x14ac:dyDescent="0.15">
      <c r="A402" s="148" t="s">
        <v>269</v>
      </c>
      <c r="B402" s="124" t="s">
        <v>180</v>
      </c>
      <c r="C402" s="124" t="s">
        <v>186</v>
      </c>
      <c r="D402" s="130">
        <v>6.0000000000000001E-3</v>
      </c>
      <c r="E402" s="140">
        <f t="shared" si="13"/>
        <v>2096975</v>
      </c>
      <c r="F402" s="138">
        <v>414385</v>
      </c>
      <c r="G402" s="126">
        <v>416875</v>
      </c>
      <c r="H402" s="126">
        <v>419380</v>
      </c>
      <c r="I402" s="126">
        <v>421900</v>
      </c>
      <c r="J402" s="126">
        <v>424435</v>
      </c>
      <c r="K402" s="126">
        <v>0</v>
      </c>
      <c r="L402" s="126">
        <v>0</v>
      </c>
      <c r="M402" s="126">
        <v>0</v>
      </c>
      <c r="N402" s="126">
        <v>0</v>
      </c>
      <c r="O402" s="126">
        <v>0</v>
      </c>
      <c r="P402" s="126">
        <v>0</v>
      </c>
      <c r="Q402" s="126">
        <v>0</v>
      </c>
      <c r="R402" s="126">
        <v>0</v>
      </c>
      <c r="S402" s="126">
        <v>0</v>
      </c>
      <c r="T402" s="126">
        <v>0</v>
      </c>
      <c r="U402" s="126">
        <v>0</v>
      </c>
      <c r="V402" s="126">
        <v>0</v>
      </c>
      <c r="W402" s="126">
        <v>0</v>
      </c>
      <c r="X402" s="126">
        <v>0</v>
      </c>
      <c r="Y402" s="126">
        <v>0</v>
      </c>
      <c r="Z402" s="149">
        <v>0</v>
      </c>
      <c r="AB402" s="123" t="s">
        <v>191</v>
      </c>
      <c r="AC402">
        <f t="shared" si="14"/>
        <v>12581.85</v>
      </c>
    </row>
    <row r="403" spans="1:29" x14ac:dyDescent="0.15">
      <c r="A403" s="148" t="s">
        <v>269</v>
      </c>
      <c r="B403" s="124" t="s">
        <v>180</v>
      </c>
      <c r="C403" s="124" t="s">
        <v>186</v>
      </c>
      <c r="D403" s="130">
        <v>4.0000000000000001E-3</v>
      </c>
      <c r="E403" s="140">
        <f t="shared" si="13"/>
        <v>2251801</v>
      </c>
      <c r="F403" s="138">
        <v>371561</v>
      </c>
      <c r="G403" s="126">
        <v>373049</v>
      </c>
      <c r="H403" s="126">
        <v>374542</v>
      </c>
      <c r="I403" s="126">
        <v>376042</v>
      </c>
      <c r="J403" s="126">
        <v>377548</v>
      </c>
      <c r="K403" s="126">
        <v>379059</v>
      </c>
      <c r="L403" s="126">
        <v>0</v>
      </c>
      <c r="M403" s="126">
        <v>0</v>
      </c>
      <c r="N403" s="126">
        <v>0</v>
      </c>
      <c r="O403" s="126">
        <v>0</v>
      </c>
      <c r="P403" s="126">
        <v>0</v>
      </c>
      <c r="Q403" s="126">
        <v>0</v>
      </c>
      <c r="R403" s="126">
        <v>0</v>
      </c>
      <c r="S403" s="126">
        <v>0</v>
      </c>
      <c r="T403" s="126">
        <v>0</v>
      </c>
      <c r="U403" s="126">
        <v>0</v>
      </c>
      <c r="V403" s="126">
        <v>0</v>
      </c>
      <c r="W403" s="126">
        <v>0</v>
      </c>
      <c r="X403" s="126">
        <v>0</v>
      </c>
      <c r="Y403" s="126">
        <v>0</v>
      </c>
      <c r="Z403" s="149">
        <v>0</v>
      </c>
      <c r="AB403" s="123" t="s">
        <v>191</v>
      </c>
      <c r="AC403">
        <f t="shared" si="14"/>
        <v>9007.2039999999997</v>
      </c>
    </row>
    <row r="404" spans="1:29" x14ac:dyDescent="0.15">
      <c r="A404" s="148" t="s">
        <v>269</v>
      </c>
      <c r="B404" s="124" t="s">
        <v>180</v>
      </c>
      <c r="C404" s="124" t="s">
        <v>186</v>
      </c>
      <c r="D404" s="130">
        <v>4.0000000000000001E-3</v>
      </c>
      <c r="E404" s="140">
        <f t="shared" si="13"/>
        <v>2649162</v>
      </c>
      <c r="F404" s="138">
        <v>373930</v>
      </c>
      <c r="G404" s="126">
        <v>375427</v>
      </c>
      <c r="H404" s="126">
        <v>376930</v>
      </c>
      <c r="I404" s="126">
        <v>378440</v>
      </c>
      <c r="J404" s="126">
        <v>379955</v>
      </c>
      <c r="K404" s="126">
        <v>381477</v>
      </c>
      <c r="L404" s="126">
        <v>383003</v>
      </c>
      <c r="M404" s="126">
        <v>0</v>
      </c>
      <c r="N404" s="126">
        <v>0</v>
      </c>
      <c r="O404" s="126">
        <v>0</v>
      </c>
      <c r="P404" s="126">
        <v>0</v>
      </c>
      <c r="Q404" s="126">
        <v>0</v>
      </c>
      <c r="R404" s="126">
        <v>0</v>
      </c>
      <c r="S404" s="126">
        <v>0</v>
      </c>
      <c r="T404" s="126">
        <v>0</v>
      </c>
      <c r="U404" s="126">
        <v>0</v>
      </c>
      <c r="V404" s="126">
        <v>0</v>
      </c>
      <c r="W404" s="126">
        <v>0</v>
      </c>
      <c r="X404" s="126">
        <v>0</v>
      </c>
      <c r="Y404" s="126">
        <v>0</v>
      </c>
      <c r="Z404" s="149">
        <v>0</v>
      </c>
      <c r="AB404" s="123" t="s">
        <v>191</v>
      </c>
      <c r="AC404">
        <f t="shared" si="14"/>
        <v>10596.648000000001</v>
      </c>
    </row>
    <row r="405" spans="1:29" x14ac:dyDescent="0.15">
      <c r="A405" s="148" t="s">
        <v>270</v>
      </c>
      <c r="B405" s="124" t="s">
        <v>182</v>
      </c>
      <c r="C405" s="124" t="s">
        <v>186</v>
      </c>
      <c r="D405" s="130">
        <v>0.02</v>
      </c>
      <c r="E405" s="140">
        <f t="shared" si="13"/>
        <v>3020534</v>
      </c>
      <c r="F405" s="138">
        <v>3020534</v>
      </c>
      <c r="G405" s="126">
        <v>0</v>
      </c>
      <c r="H405" s="126">
        <v>0</v>
      </c>
      <c r="I405" s="126">
        <v>0</v>
      </c>
      <c r="J405" s="126">
        <v>0</v>
      </c>
      <c r="K405" s="126">
        <v>0</v>
      </c>
      <c r="L405" s="126">
        <v>0</v>
      </c>
      <c r="M405" s="126">
        <v>0</v>
      </c>
      <c r="N405" s="126">
        <v>0</v>
      </c>
      <c r="O405" s="126">
        <v>0</v>
      </c>
      <c r="P405" s="126">
        <v>0</v>
      </c>
      <c r="Q405" s="126">
        <v>0</v>
      </c>
      <c r="R405" s="126">
        <v>0</v>
      </c>
      <c r="S405" s="126">
        <v>0</v>
      </c>
      <c r="T405" s="126">
        <v>0</v>
      </c>
      <c r="U405" s="126">
        <v>0</v>
      </c>
      <c r="V405" s="126">
        <v>0</v>
      </c>
      <c r="W405" s="126">
        <v>0</v>
      </c>
      <c r="X405" s="126">
        <v>0</v>
      </c>
      <c r="Y405" s="126">
        <v>0</v>
      </c>
      <c r="Z405" s="149">
        <v>0</v>
      </c>
      <c r="AB405" s="123" t="s">
        <v>191</v>
      </c>
      <c r="AC405">
        <f t="shared" si="14"/>
        <v>60410.68</v>
      </c>
    </row>
    <row r="406" spans="1:29" x14ac:dyDescent="0.15">
      <c r="A406" s="148" t="s">
        <v>270</v>
      </c>
      <c r="B406" s="124" t="s">
        <v>182</v>
      </c>
      <c r="C406" s="124" t="s">
        <v>186</v>
      </c>
      <c r="D406" s="130">
        <v>0.02</v>
      </c>
      <c r="E406" s="140">
        <f t="shared" si="13"/>
        <v>1084646</v>
      </c>
      <c r="F406" s="138">
        <v>1084646</v>
      </c>
      <c r="G406" s="126">
        <v>0</v>
      </c>
      <c r="H406" s="126">
        <v>0</v>
      </c>
      <c r="I406" s="126">
        <v>0</v>
      </c>
      <c r="J406" s="126">
        <v>0</v>
      </c>
      <c r="K406" s="126">
        <v>0</v>
      </c>
      <c r="L406" s="126">
        <v>0</v>
      </c>
      <c r="M406" s="126">
        <v>0</v>
      </c>
      <c r="N406" s="126">
        <v>0</v>
      </c>
      <c r="O406" s="126">
        <v>0</v>
      </c>
      <c r="P406" s="126">
        <v>0</v>
      </c>
      <c r="Q406" s="126">
        <v>0</v>
      </c>
      <c r="R406" s="126">
        <v>0</v>
      </c>
      <c r="S406" s="126">
        <v>0</v>
      </c>
      <c r="T406" s="126">
        <v>0</v>
      </c>
      <c r="U406" s="126">
        <v>0</v>
      </c>
      <c r="V406" s="126">
        <v>0</v>
      </c>
      <c r="W406" s="126">
        <v>0</v>
      </c>
      <c r="X406" s="126">
        <v>0</v>
      </c>
      <c r="Y406" s="126">
        <v>0</v>
      </c>
      <c r="Z406" s="149">
        <v>0</v>
      </c>
      <c r="AB406" s="123" t="s">
        <v>191</v>
      </c>
      <c r="AC406">
        <f t="shared" si="14"/>
        <v>21692.920000000002</v>
      </c>
    </row>
    <row r="407" spans="1:29" x14ac:dyDescent="0.15">
      <c r="A407" s="148" t="s">
        <v>270</v>
      </c>
      <c r="B407" s="124" t="s">
        <v>182</v>
      </c>
      <c r="C407" s="124" t="s">
        <v>186</v>
      </c>
      <c r="D407" s="130">
        <v>0.02</v>
      </c>
      <c r="E407" s="140">
        <f t="shared" si="13"/>
        <v>2375238</v>
      </c>
      <c r="F407" s="138">
        <v>2375238</v>
      </c>
      <c r="G407" s="126">
        <v>0</v>
      </c>
      <c r="H407" s="126">
        <v>0</v>
      </c>
      <c r="I407" s="126">
        <v>0</v>
      </c>
      <c r="J407" s="126">
        <v>0</v>
      </c>
      <c r="K407" s="126">
        <v>0</v>
      </c>
      <c r="L407" s="126">
        <v>0</v>
      </c>
      <c r="M407" s="126">
        <v>0</v>
      </c>
      <c r="N407" s="126">
        <v>0</v>
      </c>
      <c r="O407" s="126">
        <v>0</v>
      </c>
      <c r="P407" s="126">
        <v>0</v>
      </c>
      <c r="Q407" s="126">
        <v>0</v>
      </c>
      <c r="R407" s="126">
        <v>0</v>
      </c>
      <c r="S407" s="126">
        <v>0</v>
      </c>
      <c r="T407" s="126">
        <v>0</v>
      </c>
      <c r="U407" s="126">
        <v>0</v>
      </c>
      <c r="V407" s="126">
        <v>0</v>
      </c>
      <c r="W407" s="126">
        <v>0</v>
      </c>
      <c r="X407" s="126">
        <v>0</v>
      </c>
      <c r="Y407" s="126">
        <v>0</v>
      </c>
      <c r="Z407" s="149">
        <v>0</v>
      </c>
      <c r="AB407" s="123" t="s">
        <v>191</v>
      </c>
      <c r="AC407">
        <f t="shared" si="14"/>
        <v>47504.76</v>
      </c>
    </row>
    <row r="408" spans="1:29" x14ac:dyDescent="0.15">
      <c r="A408" s="148" t="s">
        <v>271</v>
      </c>
      <c r="B408" s="124" t="s">
        <v>179</v>
      </c>
      <c r="C408" s="124" t="s">
        <v>186</v>
      </c>
      <c r="D408" s="130">
        <v>2E-3</v>
      </c>
      <c r="E408" s="140">
        <f t="shared" si="13"/>
        <v>195767436</v>
      </c>
      <c r="F408" s="138">
        <v>24300062</v>
      </c>
      <c r="G408" s="126">
        <v>24348686</v>
      </c>
      <c r="H408" s="126">
        <v>24397407</v>
      </c>
      <c r="I408" s="126">
        <v>24446227</v>
      </c>
      <c r="J408" s="126">
        <v>24495143</v>
      </c>
      <c r="K408" s="126">
        <v>24544158</v>
      </c>
      <c r="L408" s="126">
        <v>24593271</v>
      </c>
      <c r="M408" s="126">
        <v>24642482</v>
      </c>
      <c r="N408" s="126">
        <v>0</v>
      </c>
      <c r="O408" s="126">
        <v>0</v>
      </c>
      <c r="P408" s="126">
        <v>0</v>
      </c>
      <c r="Q408" s="126">
        <v>0</v>
      </c>
      <c r="R408" s="126">
        <v>0</v>
      </c>
      <c r="S408" s="126">
        <v>0</v>
      </c>
      <c r="T408" s="126">
        <v>0</v>
      </c>
      <c r="U408" s="126">
        <v>0</v>
      </c>
      <c r="V408" s="126">
        <v>0</v>
      </c>
      <c r="W408" s="126">
        <v>0</v>
      </c>
      <c r="X408" s="126">
        <v>0</v>
      </c>
      <c r="Y408" s="126">
        <v>0</v>
      </c>
      <c r="Z408" s="149">
        <v>0</v>
      </c>
      <c r="AB408" s="123" t="s">
        <v>191</v>
      </c>
      <c r="AC408">
        <f t="shared" si="14"/>
        <v>391534.87200000003</v>
      </c>
    </row>
    <row r="409" spans="1:29" x14ac:dyDescent="0.15">
      <c r="A409" s="148" t="s">
        <v>271</v>
      </c>
      <c r="B409" s="124" t="s">
        <v>179</v>
      </c>
      <c r="C409" s="124" t="s">
        <v>193</v>
      </c>
      <c r="D409" s="130">
        <v>8.3000000000000001E-3</v>
      </c>
      <c r="E409" s="140">
        <f t="shared" si="13"/>
        <v>52616000</v>
      </c>
      <c r="F409" s="138">
        <v>6576000</v>
      </c>
      <c r="G409" s="126">
        <v>6576000</v>
      </c>
      <c r="H409" s="126">
        <v>6576000</v>
      </c>
      <c r="I409" s="126">
        <v>6576000</v>
      </c>
      <c r="J409" s="126">
        <v>6576000</v>
      </c>
      <c r="K409" s="126">
        <v>6576000</v>
      </c>
      <c r="L409" s="126">
        <v>6576000</v>
      </c>
      <c r="M409" s="126">
        <v>6584000</v>
      </c>
      <c r="N409" s="126">
        <v>0</v>
      </c>
      <c r="O409" s="126">
        <v>0</v>
      </c>
      <c r="P409" s="126">
        <v>0</v>
      </c>
      <c r="Q409" s="126">
        <v>0</v>
      </c>
      <c r="R409" s="126">
        <v>0</v>
      </c>
      <c r="S409" s="126">
        <v>0</v>
      </c>
      <c r="T409" s="126">
        <v>0</v>
      </c>
      <c r="U409" s="126">
        <v>0</v>
      </c>
      <c r="V409" s="126">
        <v>0</v>
      </c>
      <c r="W409" s="126">
        <v>0</v>
      </c>
      <c r="X409" s="126">
        <v>0</v>
      </c>
      <c r="Y409" s="126">
        <v>0</v>
      </c>
      <c r="Z409" s="149">
        <v>0</v>
      </c>
      <c r="AB409" s="123" t="s">
        <v>191</v>
      </c>
      <c r="AC409">
        <f t="shared" si="14"/>
        <v>436712.8</v>
      </c>
    </row>
    <row r="410" spans="1:29" x14ac:dyDescent="0.15">
      <c r="A410" s="148" t="s">
        <v>271</v>
      </c>
      <c r="B410" s="124" t="s">
        <v>179</v>
      </c>
      <c r="C410" s="124" t="s">
        <v>193</v>
      </c>
      <c r="D410" s="130">
        <v>1.78E-2</v>
      </c>
      <c r="E410" s="140">
        <f t="shared" si="13"/>
        <v>0</v>
      </c>
      <c r="F410" s="138">
        <v>0</v>
      </c>
      <c r="G410" s="126">
        <v>0</v>
      </c>
      <c r="H410" s="126">
        <v>0</v>
      </c>
      <c r="I410" s="126">
        <v>0</v>
      </c>
      <c r="J410" s="126">
        <v>0</v>
      </c>
      <c r="K410" s="126">
        <v>0</v>
      </c>
      <c r="L410" s="126">
        <v>0</v>
      </c>
      <c r="M410" s="126">
        <v>0</v>
      </c>
      <c r="N410" s="126">
        <v>0</v>
      </c>
      <c r="O410" s="126">
        <v>0</v>
      </c>
      <c r="P410" s="126">
        <v>0</v>
      </c>
      <c r="Q410" s="126">
        <v>0</v>
      </c>
      <c r="R410" s="126">
        <v>0</v>
      </c>
      <c r="S410" s="126">
        <v>0</v>
      </c>
      <c r="T410" s="126">
        <v>0</v>
      </c>
      <c r="U410" s="126">
        <v>0</v>
      </c>
      <c r="V410" s="126">
        <v>0</v>
      </c>
      <c r="W410" s="126">
        <v>0</v>
      </c>
      <c r="X410" s="126">
        <v>0</v>
      </c>
      <c r="Y410" s="126">
        <v>0</v>
      </c>
      <c r="Z410" s="149">
        <v>0</v>
      </c>
      <c r="AB410" s="123" t="s">
        <v>191</v>
      </c>
      <c r="AC410">
        <f t="shared" si="14"/>
        <v>0</v>
      </c>
    </row>
    <row r="411" spans="1:29" x14ac:dyDescent="0.15">
      <c r="A411" s="148" t="s">
        <v>271</v>
      </c>
      <c r="B411" s="124" t="s">
        <v>179</v>
      </c>
      <c r="C411" s="124" t="s">
        <v>186</v>
      </c>
      <c r="D411" s="130">
        <v>1.7000000000000001E-2</v>
      </c>
      <c r="E411" s="140">
        <f t="shared" si="13"/>
        <v>0</v>
      </c>
      <c r="F411" s="138">
        <v>0</v>
      </c>
      <c r="G411" s="126">
        <v>0</v>
      </c>
      <c r="H411" s="126">
        <v>0</v>
      </c>
      <c r="I411" s="126">
        <v>0</v>
      </c>
      <c r="J411" s="126">
        <v>0</v>
      </c>
      <c r="K411" s="126">
        <v>0</v>
      </c>
      <c r="L411" s="126">
        <v>0</v>
      </c>
      <c r="M411" s="126">
        <v>0</v>
      </c>
      <c r="N411" s="126">
        <v>0</v>
      </c>
      <c r="O411" s="126">
        <v>0</v>
      </c>
      <c r="P411" s="126">
        <v>0</v>
      </c>
      <c r="Q411" s="126">
        <v>0</v>
      </c>
      <c r="R411" s="126">
        <v>0</v>
      </c>
      <c r="S411" s="126">
        <v>0</v>
      </c>
      <c r="T411" s="126">
        <v>0</v>
      </c>
      <c r="U411" s="126">
        <v>0</v>
      </c>
      <c r="V411" s="126">
        <v>0</v>
      </c>
      <c r="W411" s="126">
        <v>0</v>
      </c>
      <c r="X411" s="126">
        <v>0</v>
      </c>
      <c r="Y411" s="126">
        <v>0</v>
      </c>
      <c r="Z411" s="149">
        <v>0</v>
      </c>
      <c r="AB411" s="123" t="s">
        <v>191</v>
      </c>
      <c r="AC411">
        <f t="shared" si="14"/>
        <v>0</v>
      </c>
    </row>
    <row r="412" spans="1:29" x14ac:dyDescent="0.15">
      <c r="A412" s="148" t="s">
        <v>271</v>
      </c>
      <c r="B412" s="124" t="s">
        <v>179</v>
      </c>
      <c r="C412" s="124" t="s">
        <v>193</v>
      </c>
      <c r="D412" s="130">
        <v>1.7500000000000002E-2</v>
      </c>
      <c r="E412" s="140">
        <f t="shared" si="13"/>
        <v>91892000</v>
      </c>
      <c r="F412" s="138">
        <v>8352000</v>
      </c>
      <c r="G412" s="126">
        <v>8352000</v>
      </c>
      <c r="H412" s="126">
        <v>8352000</v>
      </c>
      <c r="I412" s="126">
        <v>8352000</v>
      </c>
      <c r="J412" s="126">
        <v>8352000</v>
      </c>
      <c r="K412" s="126">
        <v>8352000</v>
      </c>
      <c r="L412" s="126">
        <v>8352000</v>
      </c>
      <c r="M412" s="126">
        <v>8352000</v>
      </c>
      <c r="N412" s="126">
        <v>8352000</v>
      </c>
      <c r="O412" s="126">
        <v>8352000</v>
      </c>
      <c r="P412" s="126">
        <v>8372000</v>
      </c>
      <c r="Q412" s="126">
        <v>0</v>
      </c>
      <c r="R412" s="126">
        <v>0</v>
      </c>
      <c r="S412" s="126">
        <v>0</v>
      </c>
      <c r="T412" s="126">
        <v>0</v>
      </c>
      <c r="U412" s="126">
        <v>0</v>
      </c>
      <c r="V412" s="126">
        <v>0</v>
      </c>
      <c r="W412" s="126">
        <v>0</v>
      </c>
      <c r="X412" s="126">
        <v>0</v>
      </c>
      <c r="Y412" s="126">
        <v>0</v>
      </c>
      <c r="Z412" s="149">
        <v>0</v>
      </c>
      <c r="AB412" s="123" t="s">
        <v>191</v>
      </c>
      <c r="AC412">
        <f t="shared" si="14"/>
        <v>1608110.0000000002</v>
      </c>
    </row>
    <row r="413" spans="1:29" x14ac:dyDescent="0.15">
      <c r="A413" s="148" t="s">
        <v>271</v>
      </c>
      <c r="B413" s="124" t="s">
        <v>179</v>
      </c>
      <c r="C413" s="124" t="s">
        <v>186</v>
      </c>
      <c r="D413" s="130">
        <v>1.4999999999999999E-2</v>
      </c>
      <c r="E413" s="140">
        <f t="shared" si="13"/>
        <v>125942492</v>
      </c>
      <c r="F413" s="138">
        <v>10613148</v>
      </c>
      <c r="G413" s="126">
        <v>10772942</v>
      </c>
      <c r="H413" s="126">
        <v>10935142</v>
      </c>
      <c r="I413" s="126">
        <v>11099785</v>
      </c>
      <c r="J413" s="126">
        <v>11266905</v>
      </c>
      <c r="K413" s="126">
        <v>11436543</v>
      </c>
      <c r="L413" s="126">
        <v>11608734</v>
      </c>
      <c r="M413" s="126">
        <v>11783519</v>
      </c>
      <c r="N413" s="126">
        <v>11960934</v>
      </c>
      <c r="O413" s="126">
        <v>12141021</v>
      </c>
      <c r="P413" s="126">
        <v>12323819</v>
      </c>
      <c r="Q413" s="126">
        <v>0</v>
      </c>
      <c r="R413" s="126">
        <v>0</v>
      </c>
      <c r="S413" s="126">
        <v>0</v>
      </c>
      <c r="T413" s="126">
        <v>0</v>
      </c>
      <c r="U413" s="126">
        <v>0</v>
      </c>
      <c r="V413" s="126">
        <v>0</v>
      </c>
      <c r="W413" s="126">
        <v>0</v>
      </c>
      <c r="X413" s="126">
        <v>0</v>
      </c>
      <c r="Y413" s="126">
        <v>0</v>
      </c>
      <c r="Z413" s="149">
        <v>0</v>
      </c>
      <c r="AB413" s="123" t="s">
        <v>191</v>
      </c>
      <c r="AC413">
        <f t="shared" si="14"/>
        <v>1889137.38</v>
      </c>
    </row>
    <row r="414" spans="1:29" x14ac:dyDescent="0.15">
      <c r="A414" s="148" t="s">
        <v>271</v>
      </c>
      <c r="B414" s="124" t="s">
        <v>179</v>
      </c>
      <c r="C414" s="124" t="s">
        <v>193</v>
      </c>
      <c r="D414" s="130">
        <v>1.6200000000000003E-2</v>
      </c>
      <c r="E414" s="140">
        <f t="shared" si="13"/>
        <v>65825000</v>
      </c>
      <c r="F414" s="138">
        <v>5484000</v>
      </c>
      <c r="G414" s="126">
        <v>5484000</v>
      </c>
      <c r="H414" s="126">
        <v>5484000</v>
      </c>
      <c r="I414" s="126">
        <v>5484000</v>
      </c>
      <c r="J414" s="126">
        <v>5484000</v>
      </c>
      <c r="K414" s="126">
        <v>5484000</v>
      </c>
      <c r="L414" s="126">
        <v>5484000</v>
      </c>
      <c r="M414" s="126">
        <v>5484000</v>
      </c>
      <c r="N414" s="126">
        <v>5484000</v>
      </c>
      <c r="O414" s="126">
        <v>5484000</v>
      </c>
      <c r="P414" s="126">
        <v>5484000</v>
      </c>
      <c r="Q414" s="126">
        <v>5501000</v>
      </c>
      <c r="R414" s="126">
        <v>0</v>
      </c>
      <c r="S414" s="126">
        <v>0</v>
      </c>
      <c r="T414" s="126">
        <v>0</v>
      </c>
      <c r="U414" s="126">
        <v>0</v>
      </c>
      <c r="V414" s="126">
        <v>0</v>
      </c>
      <c r="W414" s="126">
        <v>0</v>
      </c>
      <c r="X414" s="126">
        <v>0</v>
      </c>
      <c r="Y414" s="126">
        <v>0</v>
      </c>
      <c r="Z414" s="149">
        <v>0</v>
      </c>
      <c r="AB414" s="123" t="s">
        <v>191</v>
      </c>
      <c r="AC414">
        <f t="shared" si="14"/>
        <v>1066365.0000000002</v>
      </c>
    </row>
    <row r="415" spans="1:29" x14ac:dyDescent="0.15">
      <c r="A415" s="148" t="s">
        <v>271</v>
      </c>
      <c r="B415" s="124" t="s">
        <v>179</v>
      </c>
      <c r="C415" s="124" t="s">
        <v>186</v>
      </c>
      <c r="D415" s="130">
        <v>1.3999999999999999E-2</v>
      </c>
      <c r="E415" s="140">
        <f t="shared" si="13"/>
        <v>156561602</v>
      </c>
      <c r="F415" s="138">
        <v>12069139</v>
      </c>
      <c r="G415" s="126">
        <v>12238698</v>
      </c>
      <c r="H415" s="126">
        <v>12410640</v>
      </c>
      <c r="I415" s="126">
        <v>12584998</v>
      </c>
      <c r="J415" s="126">
        <v>12761804</v>
      </c>
      <c r="K415" s="126">
        <v>12941094</v>
      </c>
      <c r="L415" s="126">
        <v>13122904</v>
      </c>
      <c r="M415" s="126">
        <v>13307267</v>
      </c>
      <c r="N415" s="126">
        <v>13494221</v>
      </c>
      <c r="O415" s="126">
        <v>13683802</v>
      </c>
      <c r="P415" s="126">
        <v>13876045</v>
      </c>
      <c r="Q415" s="126">
        <v>14070990</v>
      </c>
      <c r="R415" s="126">
        <v>0</v>
      </c>
      <c r="S415" s="126">
        <v>0</v>
      </c>
      <c r="T415" s="126">
        <v>0</v>
      </c>
      <c r="U415" s="126">
        <v>0</v>
      </c>
      <c r="V415" s="126">
        <v>0</v>
      </c>
      <c r="W415" s="126">
        <v>0</v>
      </c>
      <c r="X415" s="126">
        <v>0</v>
      </c>
      <c r="Y415" s="126">
        <v>0</v>
      </c>
      <c r="Z415" s="149">
        <v>0</v>
      </c>
      <c r="AB415" s="123" t="s">
        <v>191</v>
      </c>
      <c r="AC415">
        <f t="shared" si="14"/>
        <v>2191862.4279999998</v>
      </c>
    </row>
    <row r="416" spans="1:29" x14ac:dyDescent="0.15">
      <c r="A416" s="148" t="s">
        <v>271</v>
      </c>
      <c r="B416" s="124" t="s">
        <v>179</v>
      </c>
      <c r="C416" s="124" t="s">
        <v>186</v>
      </c>
      <c r="D416" s="130">
        <v>1.2E-2</v>
      </c>
      <c r="E416" s="140">
        <f t="shared" si="13"/>
        <v>159813853</v>
      </c>
      <c r="F416" s="138">
        <v>11430369</v>
      </c>
      <c r="G416" s="126">
        <v>11567944</v>
      </c>
      <c r="H416" s="126">
        <v>11707176</v>
      </c>
      <c r="I416" s="126">
        <v>11848084</v>
      </c>
      <c r="J416" s="126">
        <v>11990687</v>
      </c>
      <c r="K416" s="126">
        <v>12135008</v>
      </c>
      <c r="L416" s="126">
        <v>12281065</v>
      </c>
      <c r="M416" s="126">
        <v>12428879</v>
      </c>
      <c r="N416" s="126">
        <v>12578473</v>
      </c>
      <c r="O416" s="126">
        <v>12729867</v>
      </c>
      <c r="P416" s="126">
        <v>12883084</v>
      </c>
      <c r="Q416" s="126">
        <v>13038145</v>
      </c>
      <c r="R416" s="126">
        <v>13195072</v>
      </c>
      <c r="S416" s="126">
        <v>0</v>
      </c>
      <c r="T416" s="126">
        <v>0</v>
      </c>
      <c r="U416" s="126">
        <v>0</v>
      </c>
      <c r="V416" s="126">
        <v>0</v>
      </c>
      <c r="W416" s="126">
        <v>0</v>
      </c>
      <c r="X416" s="126">
        <v>0</v>
      </c>
      <c r="Y416" s="126">
        <v>0</v>
      </c>
      <c r="Z416" s="149">
        <v>0</v>
      </c>
      <c r="AB416" s="123" t="s">
        <v>191</v>
      </c>
      <c r="AC416">
        <f t="shared" si="14"/>
        <v>1917766.236</v>
      </c>
    </row>
    <row r="417" spans="1:29" x14ac:dyDescent="0.15">
      <c r="A417" s="148" t="s">
        <v>271</v>
      </c>
      <c r="B417" s="124" t="s">
        <v>179</v>
      </c>
      <c r="C417" s="124" t="s">
        <v>194</v>
      </c>
      <c r="D417" s="130">
        <v>1.7000000000000001E-2</v>
      </c>
      <c r="E417" s="140">
        <f t="shared" si="13"/>
        <v>215908686</v>
      </c>
      <c r="F417" s="138">
        <v>14974251</v>
      </c>
      <c r="G417" s="126">
        <v>15229895</v>
      </c>
      <c r="H417" s="126">
        <v>15489904</v>
      </c>
      <c r="I417" s="126">
        <v>15754352</v>
      </c>
      <c r="J417" s="126">
        <v>16023314</v>
      </c>
      <c r="K417" s="126">
        <v>16296868</v>
      </c>
      <c r="L417" s="126">
        <v>16575092</v>
      </c>
      <c r="M417" s="126">
        <v>16858066</v>
      </c>
      <c r="N417" s="126">
        <v>17145871</v>
      </c>
      <c r="O417" s="126">
        <v>17438590</v>
      </c>
      <c r="P417" s="126">
        <v>17736306</v>
      </c>
      <c r="Q417" s="126">
        <v>18039104</v>
      </c>
      <c r="R417" s="126">
        <v>18347073</v>
      </c>
      <c r="S417" s="126">
        <v>0</v>
      </c>
      <c r="T417" s="126">
        <v>0</v>
      </c>
      <c r="U417" s="126">
        <v>0</v>
      </c>
      <c r="V417" s="126">
        <v>0</v>
      </c>
      <c r="W417" s="126">
        <v>0</v>
      </c>
      <c r="X417" s="126">
        <v>0</v>
      </c>
      <c r="Y417" s="126">
        <v>0</v>
      </c>
      <c r="Z417" s="149">
        <v>0</v>
      </c>
      <c r="AB417" s="123" t="s">
        <v>191</v>
      </c>
      <c r="AC417">
        <f t="shared" si="14"/>
        <v>3670447.6620000005</v>
      </c>
    </row>
    <row r="418" spans="1:29" x14ac:dyDescent="0.15">
      <c r="A418" s="148" t="s">
        <v>271</v>
      </c>
      <c r="B418" s="124" t="s">
        <v>179</v>
      </c>
      <c r="C418" s="124" t="s">
        <v>186</v>
      </c>
      <c r="D418" s="130">
        <v>1.1000000000000001E-2</v>
      </c>
      <c r="E418" s="140">
        <f t="shared" si="13"/>
        <v>140668995</v>
      </c>
      <c r="F418" s="138">
        <v>9347142</v>
      </c>
      <c r="G418" s="126">
        <v>9450243</v>
      </c>
      <c r="H418" s="126">
        <v>9554481</v>
      </c>
      <c r="I418" s="126">
        <v>9659870</v>
      </c>
      <c r="J418" s="126">
        <v>9766420</v>
      </c>
      <c r="K418" s="126">
        <v>9874147</v>
      </c>
      <c r="L418" s="126">
        <v>9983062</v>
      </c>
      <c r="M418" s="126">
        <v>10093176</v>
      </c>
      <c r="N418" s="126">
        <v>10204507</v>
      </c>
      <c r="O418" s="126">
        <v>10317066</v>
      </c>
      <c r="P418" s="126">
        <v>10430865</v>
      </c>
      <c r="Q418" s="126">
        <v>10545920</v>
      </c>
      <c r="R418" s="126">
        <v>10662245</v>
      </c>
      <c r="S418" s="126">
        <v>10779851</v>
      </c>
      <c r="T418" s="126">
        <v>0</v>
      </c>
      <c r="U418" s="126">
        <v>0</v>
      </c>
      <c r="V418" s="126">
        <v>0</v>
      </c>
      <c r="W418" s="126">
        <v>0</v>
      </c>
      <c r="X418" s="126">
        <v>0</v>
      </c>
      <c r="Y418" s="126">
        <v>0</v>
      </c>
      <c r="Z418" s="149">
        <v>0</v>
      </c>
      <c r="AB418" s="123" t="s">
        <v>191</v>
      </c>
      <c r="AC418">
        <f t="shared" si="14"/>
        <v>1547358.9450000001</v>
      </c>
    </row>
    <row r="419" spans="1:29" x14ac:dyDescent="0.15">
      <c r="A419" s="148" t="s">
        <v>271</v>
      </c>
      <c r="B419" s="124" t="s">
        <v>179</v>
      </c>
      <c r="C419" s="124" t="s">
        <v>194</v>
      </c>
      <c r="D419" s="130">
        <v>1.1000000000000001E-2</v>
      </c>
      <c r="E419" s="140">
        <f t="shared" si="13"/>
        <v>351156600</v>
      </c>
      <c r="F419" s="138">
        <v>23333575</v>
      </c>
      <c r="G419" s="126">
        <v>23590950</v>
      </c>
      <c r="H419" s="126">
        <v>23851164</v>
      </c>
      <c r="I419" s="126">
        <v>24114248</v>
      </c>
      <c r="J419" s="126">
        <v>24380234</v>
      </c>
      <c r="K419" s="126">
        <v>24649155</v>
      </c>
      <c r="L419" s="126">
        <v>24921041</v>
      </c>
      <c r="M419" s="126">
        <v>25195927</v>
      </c>
      <c r="N419" s="126">
        <v>25473843</v>
      </c>
      <c r="O419" s="126">
        <v>25754827</v>
      </c>
      <c r="P419" s="126">
        <v>26038909</v>
      </c>
      <c r="Q419" s="126">
        <v>26326124</v>
      </c>
      <c r="R419" s="126">
        <v>26616508</v>
      </c>
      <c r="S419" s="126">
        <v>26910095</v>
      </c>
      <c r="T419" s="126">
        <v>0</v>
      </c>
      <c r="U419" s="126">
        <v>0</v>
      </c>
      <c r="V419" s="126">
        <v>0</v>
      </c>
      <c r="W419" s="126">
        <v>0</v>
      </c>
      <c r="X419" s="126">
        <v>0</v>
      </c>
      <c r="Y419" s="126">
        <v>0</v>
      </c>
      <c r="Z419" s="149">
        <v>0</v>
      </c>
      <c r="AB419" s="123" t="s">
        <v>191</v>
      </c>
      <c r="AC419">
        <f t="shared" si="14"/>
        <v>3862722.6000000006</v>
      </c>
    </row>
    <row r="420" spans="1:29" x14ac:dyDescent="0.15">
      <c r="A420" s="148" t="s">
        <v>271</v>
      </c>
      <c r="B420" s="124" t="s">
        <v>179</v>
      </c>
      <c r="C420" s="124" t="s">
        <v>186</v>
      </c>
      <c r="D420" s="130">
        <v>8.0000000000000002E-3</v>
      </c>
      <c r="E420" s="140">
        <f t="shared" si="13"/>
        <v>113981012</v>
      </c>
      <c r="F420" s="138">
        <v>7181430</v>
      </c>
      <c r="G420" s="126">
        <v>7238996</v>
      </c>
      <c r="H420" s="126">
        <v>7297023</v>
      </c>
      <c r="I420" s="126">
        <v>7355517</v>
      </c>
      <c r="J420" s="126">
        <v>7414479</v>
      </c>
      <c r="K420" s="126">
        <v>7473914</v>
      </c>
      <c r="L420" s="126">
        <v>7533824</v>
      </c>
      <c r="M420" s="126">
        <v>7594215</v>
      </c>
      <c r="N420" s="126">
        <v>7655090</v>
      </c>
      <c r="O420" s="126">
        <v>7716454</v>
      </c>
      <c r="P420" s="126">
        <v>7778309</v>
      </c>
      <c r="Q420" s="126">
        <v>7840660</v>
      </c>
      <c r="R420" s="126">
        <v>7903510</v>
      </c>
      <c r="S420" s="126">
        <v>7966864</v>
      </c>
      <c r="T420" s="126">
        <v>8030727</v>
      </c>
      <c r="U420" s="126">
        <v>0</v>
      </c>
      <c r="V420" s="126">
        <v>0</v>
      </c>
      <c r="W420" s="126">
        <v>0</v>
      </c>
      <c r="X420" s="126">
        <v>0</v>
      </c>
      <c r="Y420" s="126">
        <v>0</v>
      </c>
      <c r="Z420" s="149">
        <v>0</v>
      </c>
      <c r="AB420" s="123" t="s">
        <v>191</v>
      </c>
      <c r="AC420">
        <f t="shared" si="14"/>
        <v>911848.09600000002</v>
      </c>
    </row>
    <row r="421" spans="1:29" x14ac:dyDescent="0.15">
      <c r="A421" s="148" t="s">
        <v>271</v>
      </c>
      <c r="B421" s="124" t="s">
        <v>179</v>
      </c>
      <c r="C421" s="124" t="s">
        <v>194</v>
      </c>
      <c r="D421" s="130">
        <v>8.0000000000000002E-3</v>
      </c>
      <c r="E421" s="140">
        <f t="shared" si="13"/>
        <v>256296097</v>
      </c>
      <c r="F421" s="138">
        <v>16148062</v>
      </c>
      <c r="G421" s="126">
        <v>16277504</v>
      </c>
      <c r="H421" s="126">
        <v>16407985</v>
      </c>
      <c r="I421" s="126">
        <v>16539511</v>
      </c>
      <c r="J421" s="126">
        <v>16672092</v>
      </c>
      <c r="K421" s="126">
        <v>16805736</v>
      </c>
      <c r="L421" s="126">
        <v>16940451</v>
      </c>
      <c r="M421" s="126">
        <v>17076245</v>
      </c>
      <c r="N421" s="126">
        <v>17213128</v>
      </c>
      <c r="O421" s="126">
        <v>17351109</v>
      </c>
      <c r="P421" s="126">
        <v>17490195</v>
      </c>
      <c r="Q421" s="126">
        <v>17630397</v>
      </c>
      <c r="R421" s="126">
        <v>17771722</v>
      </c>
      <c r="S421" s="126">
        <v>17914180</v>
      </c>
      <c r="T421" s="126">
        <v>18057780</v>
      </c>
      <c r="U421" s="126">
        <v>0</v>
      </c>
      <c r="V421" s="126">
        <v>0</v>
      </c>
      <c r="W421" s="126">
        <v>0</v>
      </c>
      <c r="X421" s="126">
        <v>0</v>
      </c>
      <c r="Y421" s="126">
        <v>0</v>
      </c>
      <c r="Z421" s="149">
        <v>0</v>
      </c>
      <c r="AB421" s="123" t="s">
        <v>191</v>
      </c>
      <c r="AC421">
        <f t="shared" si="14"/>
        <v>2050368.7760000001</v>
      </c>
    </row>
    <row r="422" spans="1:29" x14ac:dyDescent="0.15">
      <c r="A422" s="148" t="s">
        <v>271</v>
      </c>
      <c r="B422" s="124" t="s">
        <v>179</v>
      </c>
      <c r="C422" s="124" t="s">
        <v>186</v>
      </c>
      <c r="D422" s="130">
        <v>6.0000000000000001E-3</v>
      </c>
      <c r="E422" s="140">
        <f t="shared" si="13"/>
        <v>99664491</v>
      </c>
      <c r="F422" s="138">
        <v>5953068</v>
      </c>
      <c r="G422" s="126">
        <v>5988840</v>
      </c>
      <c r="H422" s="126">
        <v>6024827</v>
      </c>
      <c r="I422" s="126">
        <v>6061030</v>
      </c>
      <c r="J422" s="126">
        <v>6097451</v>
      </c>
      <c r="K422" s="126">
        <v>6134091</v>
      </c>
      <c r="L422" s="126">
        <v>6170951</v>
      </c>
      <c r="M422" s="126">
        <v>6208032</v>
      </c>
      <c r="N422" s="126">
        <v>6245336</v>
      </c>
      <c r="O422" s="126">
        <v>6282864</v>
      </c>
      <c r="P422" s="126">
        <v>6320617</v>
      </c>
      <c r="Q422" s="126">
        <v>6358598</v>
      </c>
      <c r="R422" s="126">
        <v>6396807</v>
      </c>
      <c r="S422" s="126">
        <v>6435246</v>
      </c>
      <c r="T422" s="126">
        <v>6473915</v>
      </c>
      <c r="U422" s="126">
        <v>6512818</v>
      </c>
      <c r="V422" s="126">
        <v>0</v>
      </c>
      <c r="W422" s="126">
        <v>0</v>
      </c>
      <c r="X422" s="126">
        <v>0</v>
      </c>
      <c r="Y422" s="126">
        <v>0</v>
      </c>
      <c r="Z422" s="149">
        <v>0</v>
      </c>
      <c r="AB422" s="123" t="s">
        <v>191</v>
      </c>
      <c r="AC422">
        <f t="shared" si="14"/>
        <v>597986.946</v>
      </c>
    </row>
    <row r="423" spans="1:29" x14ac:dyDescent="0.15">
      <c r="A423" s="148" t="s">
        <v>271</v>
      </c>
      <c r="B423" s="124" t="s">
        <v>179</v>
      </c>
      <c r="C423" s="124" t="s">
        <v>194</v>
      </c>
      <c r="D423" s="130">
        <v>6.0000000000000001E-3</v>
      </c>
      <c r="E423" s="140">
        <f t="shared" si="13"/>
        <v>260514153</v>
      </c>
      <c r="F423" s="138">
        <v>15560794</v>
      </c>
      <c r="G423" s="126">
        <v>15654298</v>
      </c>
      <c r="H423" s="126">
        <v>15748365</v>
      </c>
      <c r="I423" s="126">
        <v>15842997</v>
      </c>
      <c r="J423" s="126">
        <v>15938197</v>
      </c>
      <c r="K423" s="126">
        <v>16033970</v>
      </c>
      <c r="L423" s="126">
        <v>16130318</v>
      </c>
      <c r="M423" s="126">
        <v>16227245</v>
      </c>
      <c r="N423" s="126">
        <v>16324755</v>
      </c>
      <c r="O423" s="126">
        <v>16422850</v>
      </c>
      <c r="P423" s="126">
        <v>16521535</v>
      </c>
      <c r="Q423" s="126">
        <v>16620813</v>
      </c>
      <c r="R423" s="126">
        <v>16720687</v>
      </c>
      <c r="S423" s="126">
        <v>16821162</v>
      </c>
      <c r="T423" s="126">
        <v>16922241</v>
      </c>
      <c r="U423" s="126">
        <v>17023926</v>
      </c>
      <c r="V423" s="126">
        <v>0</v>
      </c>
      <c r="W423" s="126">
        <v>0</v>
      </c>
      <c r="X423" s="126">
        <v>0</v>
      </c>
      <c r="Y423" s="126">
        <v>0</v>
      </c>
      <c r="Z423" s="149">
        <v>0</v>
      </c>
      <c r="AB423" s="123" t="s">
        <v>191</v>
      </c>
      <c r="AC423">
        <f t="shared" si="14"/>
        <v>1563084.9180000001</v>
      </c>
    </row>
    <row r="424" spans="1:29" x14ac:dyDescent="0.15">
      <c r="A424" s="148" t="s">
        <v>271</v>
      </c>
      <c r="B424" s="124" t="s">
        <v>179</v>
      </c>
      <c r="C424" s="124" t="s">
        <v>186</v>
      </c>
      <c r="D424" s="130">
        <v>6.0000000000000001E-3</v>
      </c>
      <c r="E424" s="140">
        <f t="shared" si="13"/>
        <v>206231000</v>
      </c>
      <c r="F424" s="138">
        <v>11558542</v>
      </c>
      <c r="G424" s="126">
        <v>11627998</v>
      </c>
      <c r="H424" s="126">
        <v>11697870</v>
      </c>
      <c r="I424" s="126">
        <v>11768162</v>
      </c>
      <c r="J424" s="126">
        <v>11838878</v>
      </c>
      <c r="K424" s="126">
        <v>11910017</v>
      </c>
      <c r="L424" s="126">
        <v>11981585</v>
      </c>
      <c r="M424" s="126">
        <v>12053582</v>
      </c>
      <c r="N424" s="126">
        <v>12126012</v>
      </c>
      <c r="O424" s="126">
        <v>12198877</v>
      </c>
      <c r="P424" s="126">
        <v>12272180</v>
      </c>
      <c r="Q424" s="126">
        <v>12345923</v>
      </c>
      <c r="R424" s="126">
        <v>12420110</v>
      </c>
      <c r="S424" s="126">
        <v>12494742</v>
      </c>
      <c r="T424" s="126">
        <v>12569824</v>
      </c>
      <c r="U424" s="126">
        <v>12645356</v>
      </c>
      <c r="V424" s="126">
        <v>12721342</v>
      </c>
      <c r="W424" s="126">
        <v>0</v>
      </c>
      <c r="X424" s="126">
        <v>0</v>
      </c>
      <c r="Y424" s="126">
        <v>0</v>
      </c>
      <c r="Z424" s="149">
        <v>0</v>
      </c>
      <c r="AB424" s="123" t="s">
        <v>191</v>
      </c>
      <c r="AC424">
        <f t="shared" si="14"/>
        <v>1237386</v>
      </c>
    </row>
    <row r="425" spans="1:29" x14ac:dyDescent="0.15">
      <c r="A425" s="148" t="s">
        <v>271</v>
      </c>
      <c r="B425" s="124" t="s">
        <v>179</v>
      </c>
      <c r="C425" s="124" t="s">
        <v>194</v>
      </c>
      <c r="D425" s="130">
        <v>6.0000000000000001E-3</v>
      </c>
      <c r="E425" s="140">
        <f t="shared" si="13"/>
        <v>155179000</v>
      </c>
      <c r="F425" s="138">
        <v>8697252</v>
      </c>
      <c r="G425" s="126">
        <v>8749514</v>
      </c>
      <c r="H425" s="126">
        <v>8802090</v>
      </c>
      <c r="I425" s="126">
        <v>8854982</v>
      </c>
      <c r="J425" s="126">
        <v>8908191</v>
      </c>
      <c r="K425" s="126">
        <v>8961720</v>
      </c>
      <c r="L425" s="126">
        <v>9015571</v>
      </c>
      <c r="M425" s="126">
        <v>9069746</v>
      </c>
      <c r="N425" s="126">
        <v>9124246</v>
      </c>
      <c r="O425" s="126">
        <v>9179074</v>
      </c>
      <c r="P425" s="126">
        <v>9234231</v>
      </c>
      <c r="Q425" s="126">
        <v>9289719</v>
      </c>
      <c r="R425" s="126">
        <v>9345541</v>
      </c>
      <c r="S425" s="126">
        <v>9401699</v>
      </c>
      <c r="T425" s="126">
        <v>9458194</v>
      </c>
      <c r="U425" s="126">
        <v>9515027</v>
      </c>
      <c r="V425" s="126">
        <v>9572203</v>
      </c>
      <c r="W425" s="126">
        <v>0</v>
      </c>
      <c r="X425" s="126">
        <v>0</v>
      </c>
      <c r="Y425" s="126">
        <v>0</v>
      </c>
      <c r="Z425" s="149">
        <v>0</v>
      </c>
      <c r="AB425" s="123" t="s">
        <v>191</v>
      </c>
      <c r="AC425">
        <f t="shared" si="14"/>
        <v>931074</v>
      </c>
    </row>
    <row r="426" spans="1:29" x14ac:dyDescent="0.15">
      <c r="A426" s="148" t="s">
        <v>271</v>
      </c>
      <c r="B426" s="124" t="s">
        <v>179</v>
      </c>
      <c r="C426" s="124" t="s">
        <v>186</v>
      </c>
      <c r="D426" s="130">
        <v>5.0000000000000001E-3</v>
      </c>
      <c r="E426" s="140">
        <f t="shared" si="13"/>
        <v>261000000</v>
      </c>
      <c r="F426" s="138">
        <v>0</v>
      </c>
      <c r="G426" s="126">
        <v>14747267</v>
      </c>
      <c r="H426" s="126">
        <v>14821095</v>
      </c>
      <c r="I426" s="126">
        <v>14895293</v>
      </c>
      <c r="J426" s="126">
        <v>14969863</v>
      </c>
      <c r="K426" s="126">
        <v>15044806</v>
      </c>
      <c r="L426" s="126">
        <v>15120124</v>
      </c>
      <c r="M426" s="126">
        <v>15195819</v>
      </c>
      <c r="N426" s="126">
        <v>15271892</v>
      </c>
      <c r="O426" s="126">
        <v>15348348</v>
      </c>
      <c r="P426" s="126">
        <v>15425185</v>
      </c>
      <c r="Q426" s="126">
        <v>15502408</v>
      </c>
      <c r="R426" s="126">
        <v>15580017</v>
      </c>
      <c r="S426" s="126">
        <v>15658014</v>
      </c>
      <c r="T426" s="126">
        <v>15736402</v>
      </c>
      <c r="U426" s="126">
        <v>15815182</v>
      </c>
      <c r="V426" s="126">
        <v>15894357</v>
      </c>
      <c r="W426" s="126">
        <v>15973928</v>
      </c>
      <c r="X426" s="126">
        <v>0</v>
      </c>
      <c r="Y426" s="126">
        <v>0</v>
      </c>
      <c r="Z426" s="149">
        <v>0</v>
      </c>
      <c r="AB426" s="123" t="s">
        <v>191</v>
      </c>
      <c r="AC426">
        <f t="shared" si="14"/>
        <v>1305000</v>
      </c>
    </row>
    <row r="427" spans="1:29" x14ac:dyDescent="0.15">
      <c r="A427" s="148" t="s">
        <v>271</v>
      </c>
      <c r="B427" s="124" t="s">
        <v>179</v>
      </c>
      <c r="C427" s="124" t="s">
        <v>194</v>
      </c>
      <c r="D427" s="130">
        <v>5.0000000000000001E-3</v>
      </c>
      <c r="E427" s="140">
        <f t="shared" si="13"/>
        <v>83386000</v>
      </c>
      <c r="F427" s="138">
        <v>0</v>
      </c>
      <c r="G427" s="126">
        <v>4711554</v>
      </c>
      <c r="H427" s="126">
        <v>4735141</v>
      </c>
      <c r="I427" s="126">
        <v>4758847</v>
      </c>
      <c r="J427" s="126">
        <v>4782671</v>
      </c>
      <c r="K427" s="126">
        <v>4806613</v>
      </c>
      <c r="L427" s="126">
        <v>4830677</v>
      </c>
      <c r="M427" s="126">
        <v>4854861</v>
      </c>
      <c r="N427" s="126">
        <v>4879165</v>
      </c>
      <c r="O427" s="126">
        <v>4903592</v>
      </c>
      <c r="P427" s="126">
        <v>4928140</v>
      </c>
      <c r="Q427" s="126">
        <v>4952811</v>
      </c>
      <c r="R427" s="126">
        <v>4977606</v>
      </c>
      <c r="S427" s="126">
        <v>5002525</v>
      </c>
      <c r="T427" s="126">
        <v>5027569</v>
      </c>
      <c r="U427" s="126">
        <v>5052738</v>
      </c>
      <c r="V427" s="126">
        <v>5078034</v>
      </c>
      <c r="W427" s="126">
        <v>5103456</v>
      </c>
      <c r="X427" s="126">
        <v>0</v>
      </c>
      <c r="Y427" s="126">
        <v>0</v>
      </c>
      <c r="Z427" s="149">
        <v>0</v>
      </c>
      <c r="AB427" s="123" t="s">
        <v>191</v>
      </c>
      <c r="AC427">
        <f t="shared" si="14"/>
        <v>416930</v>
      </c>
    </row>
    <row r="428" spans="1:29" x14ac:dyDescent="0.15">
      <c r="A428" s="148" t="s">
        <v>271</v>
      </c>
      <c r="B428" s="124" t="s">
        <v>179</v>
      </c>
      <c r="C428" s="124" t="s">
        <v>186</v>
      </c>
      <c r="D428" s="130">
        <v>1E-3</v>
      </c>
      <c r="E428" s="140">
        <f t="shared" si="13"/>
        <v>230854000</v>
      </c>
      <c r="F428" s="138">
        <v>0</v>
      </c>
      <c r="G428" s="126">
        <v>0</v>
      </c>
      <c r="H428" s="126">
        <v>13471309</v>
      </c>
      <c r="I428" s="126">
        <v>13484783</v>
      </c>
      <c r="J428" s="126">
        <v>13498272</v>
      </c>
      <c r="K428" s="126">
        <v>13511773</v>
      </c>
      <c r="L428" s="126">
        <v>13525288</v>
      </c>
      <c r="M428" s="126">
        <v>13538817</v>
      </c>
      <c r="N428" s="126">
        <v>13552359</v>
      </c>
      <c r="O428" s="126">
        <v>13565915</v>
      </c>
      <c r="P428" s="126">
        <v>13579484</v>
      </c>
      <c r="Q428" s="126">
        <v>13593067</v>
      </c>
      <c r="R428" s="126">
        <v>13606663</v>
      </c>
      <c r="S428" s="126">
        <v>13620274</v>
      </c>
      <c r="T428" s="126">
        <v>13633897</v>
      </c>
      <c r="U428" s="126">
        <v>13647535</v>
      </c>
      <c r="V428" s="126">
        <v>13661186</v>
      </c>
      <c r="W428" s="126">
        <v>13674850</v>
      </c>
      <c r="X428" s="126">
        <v>13688528</v>
      </c>
      <c r="Y428" s="126">
        <v>0</v>
      </c>
      <c r="Z428" s="149">
        <v>0</v>
      </c>
      <c r="AB428" s="123" t="s">
        <v>191</v>
      </c>
      <c r="AC428">
        <f t="shared" si="14"/>
        <v>230854</v>
      </c>
    </row>
    <row r="429" spans="1:29" x14ac:dyDescent="0.15">
      <c r="A429" s="148" t="s">
        <v>271</v>
      </c>
      <c r="B429" s="124" t="s">
        <v>179</v>
      </c>
      <c r="C429" s="124" t="s">
        <v>194</v>
      </c>
      <c r="D429" s="130">
        <v>1E-3</v>
      </c>
      <c r="E429" s="140">
        <f t="shared" si="13"/>
        <v>90132000</v>
      </c>
      <c r="F429" s="138">
        <v>0</v>
      </c>
      <c r="G429" s="126">
        <v>0</v>
      </c>
      <c r="H429" s="126">
        <v>5259584</v>
      </c>
      <c r="I429" s="126">
        <v>5264845</v>
      </c>
      <c r="J429" s="126">
        <v>5270111</v>
      </c>
      <c r="K429" s="126">
        <v>5275382</v>
      </c>
      <c r="L429" s="126">
        <v>5280660</v>
      </c>
      <c r="M429" s="126">
        <v>5285941</v>
      </c>
      <c r="N429" s="126">
        <v>5291228</v>
      </c>
      <c r="O429" s="126">
        <v>5296521</v>
      </c>
      <c r="P429" s="126">
        <v>5301819</v>
      </c>
      <c r="Q429" s="126">
        <v>5307122</v>
      </c>
      <c r="R429" s="126">
        <v>5312430</v>
      </c>
      <c r="S429" s="126">
        <v>5317745</v>
      </c>
      <c r="T429" s="126">
        <v>5323063</v>
      </c>
      <c r="U429" s="126">
        <v>5328388</v>
      </c>
      <c r="V429" s="126">
        <v>5333717</v>
      </c>
      <c r="W429" s="126">
        <v>5339052</v>
      </c>
      <c r="X429" s="126">
        <v>5344392</v>
      </c>
      <c r="Y429" s="126">
        <v>0</v>
      </c>
      <c r="Z429" s="149">
        <v>0</v>
      </c>
      <c r="AB429" s="123" t="s">
        <v>191</v>
      </c>
      <c r="AC429">
        <f t="shared" si="14"/>
        <v>90132</v>
      </c>
    </row>
    <row r="430" spans="1:29" x14ac:dyDescent="0.15">
      <c r="A430" s="148" t="s">
        <v>271</v>
      </c>
      <c r="B430" s="124" t="s">
        <v>179</v>
      </c>
      <c r="C430" s="124" t="s">
        <v>186</v>
      </c>
      <c r="D430" s="130">
        <v>2.0000000000000001E-4</v>
      </c>
      <c r="E430" s="140">
        <f t="shared" si="13"/>
        <v>244381000</v>
      </c>
      <c r="F430" s="138">
        <v>0</v>
      </c>
      <c r="G430" s="126">
        <v>0</v>
      </c>
      <c r="H430" s="126">
        <v>0</v>
      </c>
      <c r="I430" s="126">
        <v>14352365</v>
      </c>
      <c r="J430" s="126">
        <v>14355236</v>
      </c>
      <c r="K430" s="126">
        <v>14358107</v>
      </c>
      <c r="L430" s="126">
        <v>14360978</v>
      </c>
      <c r="M430" s="126">
        <v>14363851</v>
      </c>
      <c r="N430" s="126">
        <v>14366724</v>
      </c>
      <c r="O430" s="126">
        <v>14369598</v>
      </c>
      <c r="P430" s="126">
        <v>14372471</v>
      </c>
      <c r="Q430" s="126">
        <v>14375346</v>
      </c>
      <c r="R430" s="126">
        <v>14378221</v>
      </c>
      <c r="S430" s="126">
        <v>14381097</v>
      </c>
      <c r="T430" s="126">
        <v>14383973</v>
      </c>
      <c r="U430" s="126">
        <v>14386851</v>
      </c>
      <c r="V430" s="126">
        <v>14389728</v>
      </c>
      <c r="W430" s="126">
        <v>14392606</v>
      </c>
      <c r="X430" s="126">
        <v>14395484</v>
      </c>
      <c r="Y430" s="126">
        <v>14398364</v>
      </c>
      <c r="Z430" s="149">
        <v>0</v>
      </c>
      <c r="AB430" s="123" t="s">
        <v>191</v>
      </c>
      <c r="AC430">
        <f t="shared" si="14"/>
        <v>48876.200000000004</v>
      </c>
    </row>
    <row r="431" spans="1:29" x14ac:dyDescent="0.15">
      <c r="A431" s="148" t="s">
        <v>271</v>
      </c>
      <c r="B431" s="124" t="s">
        <v>179</v>
      </c>
      <c r="C431" s="124" t="s">
        <v>186</v>
      </c>
      <c r="D431" s="130">
        <v>6.9999999999999993E-3</v>
      </c>
      <c r="E431" s="140">
        <f t="shared" si="13"/>
        <v>18743948</v>
      </c>
      <c r="F431" s="138">
        <v>4114534</v>
      </c>
      <c r="G431" s="126">
        <v>4143387</v>
      </c>
      <c r="H431" s="126">
        <v>4172441</v>
      </c>
      <c r="I431" s="126">
        <v>4201700</v>
      </c>
      <c r="J431" s="126">
        <v>2111886</v>
      </c>
      <c r="K431" s="126">
        <v>0</v>
      </c>
      <c r="L431" s="126">
        <v>0</v>
      </c>
      <c r="M431" s="126">
        <v>0</v>
      </c>
      <c r="N431" s="126">
        <v>0</v>
      </c>
      <c r="O431" s="126">
        <v>0</v>
      </c>
      <c r="P431" s="126">
        <v>0</v>
      </c>
      <c r="Q431" s="126">
        <v>0</v>
      </c>
      <c r="R431" s="126">
        <v>0</v>
      </c>
      <c r="S431" s="126">
        <v>0</v>
      </c>
      <c r="T431" s="126">
        <v>0</v>
      </c>
      <c r="U431" s="126">
        <v>0</v>
      </c>
      <c r="V431" s="126">
        <v>0</v>
      </c>
      <c r="W431" s="126">
        <v>0</v>
      </c>
      <c r="X431" s="126">
        <v>0</v>
      </c>
      <c r="Y431" s="126">
        <v>0</v>
      </c>
      <c r="Z431" s="149">
        <v>0</v>
      </c>
      <c r="AB431" s="123" t="s">
        <v>191</v>
      </c>
      <c r="AC431">
        <f t="shared" si="14"/>
        <v>131207.636</v>
      </c>
    </row>
    <row r="432" spans="1:29" x14ac:dyDescent="0.15">
      <c r="A432" s="148" t="s">
        <v>271</v>
      </c>
      <c r="B432" s="124" t="s">
        <v>179</v>
      </c>
      <c r="C432" s="124" t="s">
        <v>186</v>
      </c>
      <c r="D432" s="130">
        <v>4.0000000000000001E-3</v>
      </c>
      <c r="E432" s="140">
        <f t="shared" si="13"/>
        <v>48559020</v>
      </c>
      <c r="F432" s="138">
        <v>8012535</v>
      </c>
      <c r="G432" s="126">
        <v>8044617</v>
      </c>
      <c r="H432" s="126">
        <v>8076828</v>
      </c>
      <c r="I432" s="126">
        <v>8109167</v>
      </c>
      <c r="J432" s="126">
        <v>8141637</v>
      </c>
      <c r="K432" s="126">
        <v>8174236</v>
      </c>
      <c r="L432" s="126">
        <v>0</v>
      </c>
      <c r="M432" s="126">
        <v>0</v>
      </c>
      <c r="N432" s="126">
        <v>0</v>
      </c>
      <c r="O432" s="126">
        <v>0</v>
      </c>
      <c r="P432" s="126">
        <v>0</v>
      </c>
      <c r="Q432" s="126">
        <v>0</v>
      </c>
      <c r="R432" s="126">
        <v>0</v>
      </c>
      <c r="S432" s="126">
        <v>0</v>
      </c>
      <c r="T432" s="126">
        <v>0</v>
      </c>
      <c r="U432" s="126">
        <v>0</v>
      </c>
      <c r="V432" s="126">
        <v>0</v>
      </c>
      <c r="W432" s="126">
        <v>0</v>
      </c>
      <c r="X432" s="126">
        <v>0</v>
      </c>
      <c r="Y432" s="126">
        <v>0</v>
      </c>
      <c r="Z432" s="149">
        <v>0</v>
      </c>
      <c r="AB432" s="123" t="s">
        <v>191</v>
      </c>
      <c r="AC432">
        <f t="shared" si="14"/>
        <v>194236.08000000002</v>
      </c>
    </row>
    <row r="433" spans="1:29" x14ac:dyDescent="0.15">
      <c r="A433" s="148" t="s">
        <v>271</v>
      </c>
      <c r="B433" s="124" t="s">
        <v>179</v>
      </c>
      <c r="C433" s="124" t="s">
        <v>186</v>
      </c>
      <c r="D433" s="130">
        <v>4.0000000000000001E-3</v>
      </c>
      <c r="E433" s="140">
        <f t="shared" si="13"/>
        <v>52462082</v>
      </c>
      <c r="F433" s="138">
        <v>7405038</v>
      </c>
      <c r="G433" s="126">
        <v>7434687</v>
      </c>
      <c r="H433" s="126">
        <v>7464457</v>
      </c>
      <c r="I433" s="126">
        <v>7494343</v>
      </c>
      <c r="J433" s="126">
        <v>7524351</v>
      </c>
      <c r="K433" s="126">
        <v>7554479</v>
      </c>
      <c r="L433" s="126">
        <v>7584727</v>
      </c>
      <c r="M433" s="126">
        <v>0</v>
      </c>
      <c r="N433" s="126">
        <v>0</v>
      </c>
      <c r="O433" s="126">
        <v>0</v>
      </c>
      <c r="P433" s="126">
        <v>0</v>
      </c>
      <c r="Q433" s="126">
        <v>0</v>
      </c>
      <c r="R433" s="126">
        <v>0</v>
      </c>
      <c r="S433" s="126">
        <v>0</v>
      </c>
      <c r="T433" s="126">
        <v>0</v>
      </c>
      <c r="U433" s="126">
        <v>0</v>
      </c>
      <c r="V433" s="126">
        <v>0</v>
      </c>
      <c r="W433" s="126">
        <v>0</v>
      </c>
      <c r="X433" s="126">
        <v>0</v>
      </c>
      <c r="Y433" s="126">
        <v>0</v>
      </c>
      <c r="Z433" s="149">
        <v>0</v>
      </c>
      <c r="AB433" s="123" t="s">
        <v>191</v>
      </c>
      <c r="AC433">
        <f t="shared" si="14"/>
        <v>209848.32800000001</v>
      </c>
    </row>
    <row r="434" spans="1:29" x14ac:dyDescent="0.15">
      <c r="A434" s="148" t="s">
        <v>271</v>
      </c>
      <c r="B434" s="124" t="s">
        <v>179</v>
      </c>
      <c r="C434" s="124" t="s">
        <v>192</v>
      </c>
      <c r="D434" s="130">
        <v>9.5999999999999992E-3</v>
      </c>
      <c r="E434" s="140">
        <f t="shared" si="13"/>
        <v>58500000</v>
      </c>
      <c r="F434" s="138">
        <v>9000000</v>
      </c>
      <c r="G434" s="126">
        <v>9000000</v>
      </c>
      <c r="H434" s="126">
        <v>9000000</v>
      </c>
      <c r="I434" s="126">
        <v>9000000</v>
      </c>
      <c r="J434" s="126">
        <v>9000000</v>
      </c>
      <c r="K434" s="126">
        <v>9000000</v>
      </c>
      <c r="L434" s="126">
        <v>4500000</v>
      </c>
      <c r="M434" s="126">
        <v>0</v>
      </c>
      <c r="N434" s="126">
        <v>0</v>
      </c>
      <c r="O434" s="126">
        <v>0</v>
      </c>
      <c r="P434" s="126">
        <v>0</v>
      </c>
      <c r="Q434" s="126">
        <v>0</v>
      </c>
      <c r="R434" s="126">
        <v>0</v>
      </c>
      <c r="S434" s="126">
        <v>0</v>
      </c>
      <c r="T434" s="126">
        <v>0</v>
      </c>
      <c r="U434" s="126">
        <v>0</v>
      </c>
      <c r="V434" s="126">
        <v>0</v>
      </c>
      <c r="W434" s="126">
        <v>0</v>
      </c>
      <c r="X434" s="126">
        <v>0</v>
      </c>
      <c r="Y434" s="126">
        <v>0</v>
      </c>
      <c r="Z434" s="149">
        <v>0</v>
      </c>
      <c r="AB434" s="123" t="s">
        <v>191</v>
      </c>
      <c r="AC434">
        <f t="shared" si="14"/>
        <v>561600</v>
      </c>
    </row>
    <row r="435" spans="1:29" x14ac:dyDescent="0.15">
      <c r="A435" s="148" t="s">
        <v>271</v>
      </c>
      <c r="B435" s="124" t="s">
        <v>179</v>
      </c>
      <c r="C435" s="124" t="s">
        <v>186</v>
      </c>
      <c r="D435" s="130">
        <v>6.0000000000000001E-3</v>
      </c>
      <c r="E435" s="140">
        <f t="shared" si="13"/>
        <v>20907134</v>
      </c>
      <c r="F435" s="138">
        <v>4131476</v>
      </c>
      <c r="G435" s="126">
        <v>4156301</v>
      </c>
      <c r="H435" s="126">
        <v>4181277</v>
      </c>
      <c r="I435" s="126">
        <v>4206402</v>
      </c>
      <c r="J435" s="126">
        <v>4231678</v>
      </c>
      <c r="K435" s="126">
        <v>0</v>
      </c>
      <c r="L435" s="126">
        <v>0</v>
      </c>
      <c r="M435" s="126">
        <v>0</v>
      </c>
      <c r="N435" s="126">
        <v>0</v>
      </c>
      <c r="O435" s="126">
        <v>0</v>
      </c>
      <c r="P435" s="126">
        <v>0</v>
      </c>
      <c r="Q435" s="126">
        <v>0</v>
      </c>
      <c r="R435" s="126">
        <v>0</v>
      </c>
      <c r="S435" s="126">
        <v>0</v>
      </c>
      <c r="T435" s="126">
        <v>0</v>
      </c>
      <c r="U435" s="126">
        <v>0</v>
      </c>
      <c r="V435" s="126">
        <v>0</v>
      </c>
      <c r="W435" s="126">
        <v>0</v>
      </c>
      <c r="X435" s="126">
        <v>0</v>
      </c>
      <c r="Y435" s="126">
        <v>0</v>
      </c>
      <c r="Z435" s="149">
        <v>0</v>
      </c>
      <c r="AB435" s="123" t="s">
        <v>191</v>
      </c>
      <c r="AC435">
        <f t="shared" si="14"/>
        <v>125442.804</v>
      </c>
    </row>
    <row r="436" spans="1:29" x14ac:dyDescent="0.15">
      <c r="A436" s="148" t="s">
        <v>271</v>
      </c>
      <c r="B436" s="124" t="s">
        <v>179</v>
      </c>
      <c r="C436" s="124" t="s">
        <v>192</v>
      </c>
      <c r="D436" s="130">
        <v>9.7000000000000003E-3</v>
      </c>
      <c r="E436" s="140">
        <f t="shared" si="13"/>
        <v>43876000</v>
      </c>
      <c r="F436" s="138">
        <v>7976000</v>
      </c>
      <c r="G436" s="126">
        <v>7976000</v>
      </c>
      <c r="H436" s="126">
        <v>7976000</v>
      </c>
      <c r="I436" s="126">
        <v>7976000</v>
      </c>
      <c r="J436" s="126">
        <v>7976000</v>
      </c>
      <c r="K436" s="126">
        <v>3996000</v>
      </c>
      <c r="L436" s="126">
        <v>0</v>
      </c>
      <c r="M436" s="126">
        <v>0</v>
      </c>
      <c r="N436" s="126">
        <v>0</v>
      </c>
      <c r="O436" s="126">
        <v>0</v>
      </c>
      <c r="P436" s="126">
        <v>0</v>
      </c>
      <c r="Q436" s="126">
        <v>0</v>
      </c>
      <c r="R436" s="126">
        <v>0</v>
      </c>
      <c r="S436" s="126">
        <v>0</v>
      </c>
      <c r="T436" s="126">
        <v>0</v>
      </c>
      <c r="U436" s="126">
        <v>0</v>
      </c>
      <c r="V436" s="126">
        <v>0</v>
      </c>
      <c r="W436" s="126">
        <v>0</v>
      </c>
      <c r="X436" s="126">
        <v>0</v>
      </c>
      <c r="Y436" s="126">
        <v>0</v>
      </c>
      <c r="Z436" s="149">
        <v>0</v>
      </c>
      <c r="AB436" s="123" t="s">
        <v>191</v>
      </c>
      <c r="AC436">
        <f t="shared" si="14"/>
        <v>425597.2</v>
      </c>
    </row>
    <row r="437" spans="1:29" x14ac:dyDescent="0.15">
      <c r="A437" s="148" t="s">
        <v>271</v>
      </c>
      <c r="B437" s="124" t="s">
        <v>179</v>
      </c>
      <c r="C437" s="124" t="s">
        <v>193</v>
      </c>
      <c r="D437" s="130">
        <v>8.3000000000000001E-3</v>
      </c>
      <c r="E437" s="140">
        <f t="shared" si="13"/>
        <v>7220000</v>
      </c>
      <c r="F437" s="138">
        <v>1028000</v>
      </c>
      <c r="G437" s="126">
        <v>1028000</v>
      </c>
      <c r="H437" s="126">
        <v>1028000</v>
      </c>
      <c r="I437" s="126">
        <v>1028000</v>
      </c>
      <c r="J437" s="126">
        <v>1028000</v>
      </c>
      <c r="K437" s="126">
        <v>1028000</v>
      </c>
      <c r="L437" s="126">
        <v>1052000</v>
      </c>
      <c r="M437" s="126">
        <v>0</v>
      </c>
      <c r="N437" s="126">
        <v>0</v>
      </c>
      <c r="O437" s="126">
        <v>0</v>
      </c>
      <c r="P437" s="126">
        <v>0</v>
      </c>
      <c r="Q437" s="126">
        <v>0</v>
      </c>
      <c r="R437" s="126">
        <v>0</v>
      </c>
      <c r="S437" s="126">
        <v>0</v>
      </c>
      <c r="T437" s="126">
        <v>0</v>
      </c>
      <c r="U437" s="126">
        <v>0</v>
      </c>
      <c r="V437" s="126">
        <v>0</v>
      </c>
      <c r="W437" s="126">
        <v>0</v>
      </c>
      <c r="X437" s="126">
        <v>0</v>
      </c>
      <c r="Y437" s="126">
        <v>0</v>
      </c>
      <c r="Z437" s="149">
        <v>0</v>
      </c>
      <c r="AB437" s="123" t="s">
        <v>191</v>
      </c>
      <c r="AC437">
        <f t="shared" si="14"/>
        <v>59926</v>
      </c>
    </row>
    <row r="438" spans="1:29" x14ac:dyDescent="0.15">
      <c r="A438" s="148" t="s">
        <v>271</v>
      </c>
      <c r="B438" s="124" t="s">
        <v>179</v>
      </c>
      <c r="C438" s="124" t="s">
        <v>186</v>
      </c>
      <c r="D438" s="130">
        <v>4.0000000000000001E-3</v>
      </c>
      <c r="E438" s="140">
        <f t="shared" si="13"/>
        <v>108963050</v>
      </c>
      <c r="F438" s="138">
        <v>15380165</v>
      </c>
      <c r="G438" s="126">
        <v>15441748</v>
      </c>
      <c r="H438" s="126">
        <v>15503576</v>
      </c>
      <c r="I438" s="126">
        <v>15565653</v>
      </c>
      <c r="J438" s="126">
        <v>15627978</v>
      </c>
      <c r="K438" s="126">
        <v>15690553</v>
      </c>
      <c r="L438" s="126">
        <v>15753377</v>
      </c>
      <c r="M438" s="126">
        <v>0</v>
      </c>
      <c r="N438" s="126">
        <v>0</v>
      </c>
      <c r="O438" s="126">
        <v>0</v>
      </c>
      <c r="P438" s="126">
        <v>0</v>
      </c>
      <c r="Q438" s="126">
        <v>0</v>
      </c>
      <c r="R438" s="126">
        <v>0</v>
      </c>
      <c r="S438" s="126">
        <v>0</v>
      </c>
      <c r="T438" s="126">
        <v>0</v>
      </c>
      <c r="U438" s="126">
        <v>0</v>
      </c>
      <c r="V438" s="126">
        <v>0</v>
      </c>
      <c r="W438" s="126">
        <v>0</v>
      </c>
      <c r="X438" s="126">
        <v>0</v>
      </c>
      <c r="Y438" s="126">
        <v>0</v>
      </c>
      <c r="Z438" s="149">
        <v>0</v>
      </c>
      <c r="AB438" s="123" t="s">
        <v>191</v>
      </c>
      <c r="AC438">
        <f t="shared" si="14"/>
        <v>435852.2</v>
      </c>
    </row>
    <row r="439" spans="1:29" x14ac:dyDescent="0.15">
      <c r="A439" s="148" t="s">
        <v>272</v>
      </c>
      <c r="B439" s="124" t="s">
        <v>176</v>
      </c>
      <c r="C439" s="124" t="s">
        <v>186</v>
      </c>
      <c r="D439" s="130">
        <v>1.4999999999999999E-2</v>
      </c>
      <c r="E439" s="140">
        <f t="shared" si="13"/>
        <v>0</v>
      </c>
      <c r="F439" s="138">
        <v>0</v>
      </c>
      <c r="G439" s="126">
        <v>0</v>
      </c>
      <c r="H439" s="126">
        <v>0</v>
      </c>
      <c r="I439" s="126">
        <v>0</v>
      </c>
      <c r="J439" s="126">
        <v>0</v>
      </c>
      <c r="K439" s="126">
        <v>0</v>
      </c>
      <c r="L439" s="126">
        <v>0</v>
      </c>
      <c r="M439" s="126">
        <v>0</v>
      </c>
      <c r="N439" s="126">
        <v>0</v>
      </c>
      <c r="O439" s="126">
        <v>0</v>
      </c>
      <c r="P439" s="126">
        <v>0</v>
      </c>
      <c r="Q439" s="126">
        <v>0</v>
      </c>
      <c r="R439" s="126">
        <v>0</v>
      </c>
      <c r="S439" s="126">
        <v>0</v>
      </c>
      <c r="T439" s="126">
        <v>0</v>
      </c>
      <c r="U439" s="126">
        <v>0</v>
      </c>
      <c r="V439" s="126">
        <v>0</v>
      </c>
      <c r="W439" s="126">
        <v>0</v>
      </c>
      <c r="X439" s="126">
        <v>0</v>
      </c>
      <c r="Y439" s="126">
        <v>0</v>
      </c>
      <c r="Z439" s="149">
        <v>0</v>
      </c>
      <c r="AB439" s="123" t="s">
        <v>191</v>
      </c>
      <c r="AC439">
        <f t="shared" si="14"/>
        <v>0</v>
      </c>
    </row>
    <row r="440" spans="1:29" x14ac:dyDescent="0.15">
      <c r="A440" s="148" t="s">
        <v>273</v>
      </c>
      <c r="B440" s="124" t="s">
        <v>176</v>
      </c>
      <c r="C440" s="124" t="s">
        <v>186</v>
      </c>
      <c r="D440" s="130">
        <v>1.6E-2</v>
      </c>
      <c r="E440" s="140">
        <f t="shared" si="13"/>
        <v>57218274</v>
      </c>
      <c r="F440" s="138">
        <v>2448626</v>
      </c>
      <c r="G440" s="126">
        <v>2487962</v>
      </c>
      <c r="H440" s="126">
        <v>2527928</v>
      </c>
      <c r="I440" s="126">
        <v>2568537</v>
      </c>
      <c r="J440" s="126">
        <v>2609797</v>
      </c>
      <c r="K440" s="126">
        <v>2651721</v>
      </c>
      <c r="L440" s="126">
        <v>2694318</v>
      </c>
      <c r="M440" s="126">
        <v>2737600</v>
      </c>
      <c r="N440" s="126">
        <v>2781576</v>
      </c>
      <c r="O440" s="126">
        <v>2826260</v>
      </c>
      <c r="P440" s="126">
        <v>2871661</v>
      </c>
      <c r="Q440" s="126">
        <v>2917791</v>
      </c>
      <c r="R440" s="126">
        <v>2964663</v>
      </c>
      <c r="S440" s="126">
        <v>3012287</v>
      </c>
      <c r="T440" s="126">
        <v>3060676</v>
      </c>
      <c r="U440" s="126">
        <v>3109844</v>
      </c>
      <c r="V440" s="126">
        <v>3159799</v>
      </c>
      <c r="W440" s="126">
        <v>3210559</v>
      </c>
      <c r="X440" s="126">
        <v>3262133</v>
      </c>
      <c r="Y440" s="126">
        <v>3314536</v>
      </c>
      <c r="Z440" s="149">
        <v>0</v>
      </c>
      <c r="AB440" s="123" t="s">
        <v>191</v>
      </c>
      <c r="AC440">
        <f t="shared" si="14"/>
        <v>915492.38399999996</v>
      </c>
    </row>
    <row r="441" spans="1:29" x14ac:dyDescent="0.15">
      <c r="A441" s="148" t="s">
        <v>273</v>
      </c>
      <c r="B441" s="124" t="s">
        <v>176</v>
      </c>
      <c r="C441" s="124" t="s">
        <v>186</v>
      </c>
      <c r="D441" s="130">
        <v>5.0000000000000001E-3</v>
      </c>
      <c r="E441" s="140">
        <f t="shared" si="13"/>
        <v>136700000</v>
      </c>
      <c r="F441" s="138">
        <v>0</v>
      </c>
      <c r="G441" s="126">
        <v>0</v>
      </c>
      <c r="H441" s="126">
        <v>0</v>
      </c>
      <c r="I441" s="126">
        <v>5893265</v>
      </c>
      <c r="J441" s="126">
        <v>5922766</v>
      </c>
      <c r="K441" s="126">
        <v>5952417</v>
      </c>
      <c r="L441" s="126">
        <v>5982217</v>
      </c>
      <c r="M441" s="126">
        <v>6012168</v>
      </c>
      <c r="N441" s="126">
        <v>6042264</v>
      </c>
      <c r="O441" s="126">
        <v>6072513</v>
      </c>
      <c r="P441" s="126">
        <v>6102914</v>
      </c>
      <c r="Q441" s="126">
        <v>6133466</v>
      </c>
      <c r="R441" s="126">
        <v>6164172</v>
      </c>
      <c r="S441" s="126">
        <v>6195031</v>
      </c>
      <c r="T441" s="126">
        <v>6226046</v>
      </c>
      <c r="U441" s="126">
        <v>6257215</v>
      </c>
      <c r="V441" s="126">
        <v>6288540</v>
      </c>
      <c r="W441" s="126">
        <v>6320021</v>
      </c>
      <c r="X441" s="126">
        <v>6351661</v>
      </c>
      <c r="Y441" s="126">
        <v>6383459</v>
      </c>
      <c r="Z441" s="149">
        <v>32399865</v>
      </c>
      <c r="AB441" s="123" t="s">
        <v>191</v>
      </c>
      <c r="AC441">
        <f t="shared" si="14"/>
        <v>683500</v>
      </c>
    </row>
    <row r="442" spans="1:29" x14ac:dyDescent="0.15">
      <c r="A442" s="148" t="s">
        <v>273</v>
      </c>
      <c r="B442" s="124" t="s">
        <v>178</v>
      </c>
      <c r="C442" s="124" t="s">
        <v>186</v>
      </c>
      <c r="D442" s="130">
        <v>5.0000000000000001E-3</v>
      </c>
      <c r="E442" s="140">
        <f t="shared" si="13"/>
        <v>27300000</v>
      </c>
      <c r="F442" s="138">
        <v>0</v>
      </c>
      <c r="G442" s="126">
        <v>0</v>
      </c>
      <c r="H442" s="126">
        <v>0</v>
      </c>
      <c r="I442" s="126">
        <v>1176928</v>
      </c>
      <c r="J442" s="126">
        <v>1182821</v>
      </c>
      <c r="K442" s="126">
        <v>1188742</v>
      </c>
      <c r="L442" s="126">
        <v>1194693</v>
      </c>
      <c r="M442" s="126">
        <v>1200673</v>
      </c>
      <c r="N442" s="126">
        <v>1206685</v>
      </c>
      <c r="O442" s="126">
        <v>1212726</v>
      </c>
      <c r="P442" s="126">
        <v>1218797</v>
      </c>
      <c r="Q442" s="126">
        <v>1224899</v>
      </c>
      <c r="R442" s="126">
        <v>1231031</v>
      </c>
      <c r="S442" s="126">
        <v>1237193</v>
      </c>
      <c r="T442" s="126">
        <v>1243387</v>
      </c>
      <c r="U442" s="126">
        <v>1249612</v>
      </c>
      <c r="V442" s="126">
        <v>1255868</v>
      </c>
      <c r="W442" s="126">
        <v>1262155</v>
      </c>
      <c r="X442" s="126">
        <v>1268474</v>
      </c>
      <c r="Y442" s="126">
        <v>1274824</v>
      </c>
      <c r="Z442" s="149">
        <v>6470492</v>
      </c>
      <c r="AB442" s="123" t="s">
        <v>191</v>
      </c>
      <c r="AC442">
        <f t="shared" si="14"/>
        <v>136500</v>
      </c>
    </row>
    <row r="443" spans="1:29" x14ac:dyDescent="0.15">
      <c r="A443" s="148" t="s">
        <v>273</v>
      </c>
      <c r="B443" s="124" t="s">
        <v>176</v>
      </c>
      <c r="C443" s="124" t="s">
        <v>186</v>
      </c>
      <c r="D443" s="130">
        <v>5.0000000000000001E-3</v>
      </c>
      <c r="E443" s="140">
        <f t="shared" si="13"/>
        <v>51600000</v>
      </c>
      <c r="F443" s="138">
        <v>0</v>
      </c>
      <c r="G443" s="126">
        <v>0</v>
      </c>
      <c r="H443" s="126">
        <v>0</v>
      </c>
      <c r="I443" s="126">
        <v>2224523</v>
      </c>
      <c r="J443" s="126">
        <v>2235661</v>
      </c>
      <c r="K443" s="126">
        <v>2246853</v>
      </c>
      <c r="L443" s="126">
        <v>2258101</v>
      </c>
      <c r="M443" s="126">
        <v>2269405</v>
      </c>
      <c r="N443" s="126">
        <v>2280767</v>
      </c>
      <c r="O443" s="126">
        <v>2292185</v>
      </c>
      <c r="P443" s="126">
        <v>2303660</v>
      </c>
      <c r="Q443" s="126">
        <v>2315193</v>
      </c>
      <c r="R443" s="126">
        <v>2326783</v>
      </c>
      <c r="S443" s="126">
        <v>2338432</v>
      </c>
      <c r="T443" s="126">
        <v>2350138</v>
      </c>
      <c r="U443" s="126">
        <v>2361904</v>
      </c>
      <c r="V443" s="126">
        <v>2373728</v>
      </c>
      <c r="W443" s="126">
        <v>2385612</v>
      </c>
      <c r="X443" s="126">
        <v>2397555</v>
      </c>
      <c r="Y443" s="126">
        <v>2409558</v>
      </c>
      <c r="Z443" s="149">
        <v>12229942</v>
      </c>
      <c r="AB443" s="123" t="s">
        <v>191</v>
      </c>
      <c r="AC443">
        <f t="shared" si="14"/>
        <v>258000</v>
      </c>
    </row>
    <row r="444" spans="1:29" x14ac:dyDescent="0.15">
      <c r="A444" s="148" t="s">
        <v>274</v>
      </c>
      <c r="B444" s="124" t="s">
        <v>173</v>
      </c>
      <c r="C444" s="124" t="s">
        <v>186</v>
      </c>
      <c r="D444" s="130">
        <v>8.0000000000000002E-3</v>
      </c>
      <c r="E444" s="140">
        <f t="shared" si="13"/>
        <v>1656498</v>
      </c>
      <c r="F444" s="138">
        <v>144651</v>
      </c>
      <c r="G444" s="126">
        <v>145811</v>
      </c>
      <c r="H444" s="126">
        <v>146980</v>
      </c>
      <c r="I444" s="126">
        <v>148158</v>
      </c>
      <c r="J444" s="126">
        <v>149346</v>
      </c>
      <c r="K444" s="126">
        <v>150543</v>
      </c>
      <c r="L444" s="126">
        <v>151749</v>
      </c>
      <c r="M444" s="126">
        <v>152966</v>
      </c>
      <c r="N444" s="126">
        <v>154192</v>
      </c>
      <c r="O444" s="126">
        <v>155428</v>
      </c>
      <c r="P444" s="126">
        <v>156674</v>
      </c>
      <c r="Q444" s="126">
        <v>0</v>
      </c>
      <c r="R444" s="126">
        <v>0</v>
      </c>
      <c r="S444" s="126">
        <v>0</v>
      </c>
      <c r="T444" s="126">
        <v>0</v>
      </c>
      <c r="U444" s="126">
        <v>0</v>
      </c>
      <c r="V444" s="126">
        <v>0</v>
      </c>
      <c r="W444" s="126">
        <v>0</v>
      </c>
      <c r="X444" s="126">
        <v>0</v>
      </c>
      <c r="Y444" s="126">
        <v>0</v>
      </c>
      <c r="Z444" s="149">
        <v>0</v>
      </c>
      <c r="AB444" s="123" t="s">
        <v>191</v>
      </c>
      <c r="AC444">
        <f t="shared" si="14"/>
        <v>13251.984</v>
      </c>
    </row>
    <row r="445" spans="1:29" x14ac:dyDescent="0.15">
      <c r="A445" s="148" t="s">
        <v>274</v>
      </c>
      <c r="B445" s="124" t="s">
        <v>178</v>
      </c>
      <c r="C445" s="124" t="s">
        <v>186</v>
      </c>
      <c r="D445" s="130">
        <v>8.0000000000000002E-3</v>
      </c>
      <c r="E445" s="140">
        <f t="shared" si="13"/>
        <v>1196361</v>
      </c>
      <c r="F445" s="138">
        <v>104471</v>
      </c>
      <c r="G445" s="126">
        <v>105308</v>
      </c>
      <c r="H445" s="126">
        <v>106152</v>
      </c>
      <c r="I445" s="126">
        <v>107003</v>
      </c>
      <c r="J445" s="126">
        <v>107861</v>
      </c>
      <c r="K445" s="126">
        <v>108725</v>
      </c>
      <c r="L445" s="126">
        <v>109597</v>
      </c>
      <c r="M445" s="126">
        <v>110475</v>
      </c>
      <c r="N445" s="126">
        <v>111361</v>
      </c>
      <c r="O445" s="126">
        <v>112254</v>
      </c>
      <c r="P445" s="126">
        <v>113154</v>
      </c>
      <c r="Q445" s="126">
        <v>0</v>
      </c>
      <c r="R445" s="126">
        <v>0</v>
      </c>
      <c r="S445" s="126">
        <v>0</v>
      </c>
      <c r="T445" s="126">
        <v>0</v>
      </c>
      <c r="U445" s="126">
        <v>0</v>
      </c>
      <c r="V445" s="126">
        <v>0</v>
      </c>
      <c r="W445" s="126">
        <v>0</v>
      </c>
      <c r="X445" s="126">
        <v>0</v>
      </c>
      <c r="Y445" s="126">
        <v>0</v>
      </c>
      <c r="Z445" s="149">
        <v>0</v>
      </c>
      <c r="AB445" s="123" t="s">
        <v>191</v>
      </c>
      <c r="AC445">
        <f t="shared" si="14"/>
        <v>9570.8880000000008</v>
      </c>
    </row>
    <row r="446" spans="1:29" x14ac:dyDescent="0.15">
      <c r="A446" s="148" t="s">
        <v>274</v>
      </c>
      <c r="B446" s="124" t="s">
        <v>173</v>
      </c>
      <c r="C446" s="124" t="s">
        <v>186</v>
      </c>
      <c r="D446" s="130">
        <v>8.0000000000000002E-3</v>
      </c>
      <c r="E446" s="140">
        <f t="shared" si="13"/>
        <v>1656499</v>
      </c>
      <c r="F446" s="138">
        <v>144652</v>
      </c>
      <c r="G446" s="126">
        <v>145812</v>
      </c>
      <c r="H446" s="126">
        <v>146979</v>
      </c>
      <c r="I446" s="126">
        <v>148158</v>
      </c>
      <c r="J446" s="126">
        <v>149345</v>
      </c>
      <c r="K446" s="126">
        <v>150543</v>
      </c>
      <c r="L446" s="126">
        <v>151750</v>
      </c>
      <c r="M446" s="126">
        <v>152966</v>
      </c>
      <c r="N446" s="126">
        <v>154192</v>
      </c>
      <c r="O446" s="126">
        <v>155428</v>
      </c>
      <c r="P446" s="126">
        <v>156674</v>
      </c>
      <c r="Q446" s="126">
        <v>0</v>
      </c>
      <c r="R446" s="126">
        <v>0</v>
      </c>
      <c r="S446" s="126">
        <v>0</v>
      </c>
      <c r="T446" s="126">
        <v>0</v>
      </c>
      <c r="U446" s="126">
        <v>0</v>
      </c>
      <c r="V446" s="126">
        <v>0</v>
      </c>
      <c r="W446" s="126">
        <v>0</v>
      </c>
      <c r="X446" s="126">
        <v>0</v>
      </c>
      <c r="Y446" s="126">
        <v>0</v>
      </c>
      <c r="Z446" s="149">
        <v>0</v>
      </c>
      <c r="AB446" s="123" t="s">
        <v>191</v>
      </c>
      <c r="AC446">
        <f t="shared" si="14"/>
        <v>13251.992</v>
      </c>
    </row>
    <row r="447" spans="1:29" x14ac:dyDescent="0.15">
      <c r="A447" s="148" t="s">
        <v>274</v>
      </c>
      <c r="B447" s="124" t="s">
        <v>178</v>
      </c>
      <c r="C447" s="124" t="s">
        <v>186</v>
      </c>
      <c r="D447" s="130">
        <v>8.0000000000000002E-3</v>
      </c>
      <c r="E447" s="140">
        <f t="shared" si="13"/>
        <v>1288388</v>
      </c>
      <c r="F447" s="138">
        <v>112507</v>
      </c>
      <c r="G447" s="126">
        <v>113408</v>
      </c>
      <c r="H447" s="126">
        <v>114318</v>
      </c>
      <c r="I447" s="126">
        <v>115234</v>
      </c>
      <c r="J447" s="126">
        <v>116158</v>
      </c>
      <c r="K447" s="126">
        <v>117089</v>
      </c>
      <c r="L447" s="126">
        <v>118027</v>
      </c>
      <c r="M447" s="126">
        <v>118974</v>
      </c>
      <c r="N447" s="126">
        <v>119927</v>
      </c>
      <c r="O447" s="126">
        <v>120889</v>
      </c>
      <c r="P447" s="126">
        <v>121857</v>
      </c>
      <c r="Q447" s="126">
        <v>0</v>
      </c>
      <c r="R447" s="126">
        <v>0</v>
      </c>
      <c r="S447" s="126">
        <v>0</v>
      </c>
      <c r="T447" s="126">
        <v>0</v>
      </c>
      <c r="U447" s="126">
        <v>0</v>
      </c>
      <c r="V447" s="126">
        <v>0</v>
      </c>
      <c r="W447" s="126">
        <v>0</v>
      </c>
      <c r="X447" s="126">
        <v>0</v>
      </c>
      <c r="Y447" s="126">
        <v>0</v>
      </c>
      <c r="Z447" s="149">
        <v>0</v>
      </c>
      <c r="AB447" s="123" t="s">
        <v>191</v>
      </c>
      <c r="AC447">
        <f t="shared" si="14"/>
        <v>10307.103999999999</v>
      </c>
    </row>
    <row r="448" spans="1:29" x14ac:dyDescent="0.15">
      <c r="A448" s="148" t="s">
        <v>274</v>
      </c>
      <c r="B448" s="124" t="s">
        <v>173</v>
      </c>
      <c r="C448" s="124" t="s">
        <v>186</v>
      </c>
      <c r="D448" s="130">
        <v>8.0000000000000002E-3</v>
      </c>
      <c r="E448" s="140">
        <f t="shared" si="13"/>
        <v>644194</v>
      </c>
      <c r="F448" s="138">
        <v>56254</v>
      </c>
      <c r="G448" s="126">
        <v>56703</v>
      </c>
      <c r="H448" s="126">
        <v>57158</v>
      </c>
      <c r="I448" s="126">
        <v>57617</v>
      </c>
      <c r="J448" s="126">
        <v>58079</v>
      </c>
      <c r="K448" s="126">
        <v>58544</v>
      </c>
      <c r="L448" s="126">
        <v>59014</v>
      </c>
      <c r="M448" s="126">
        <v>59487</v>
      </c>
      <c r="N448" s="126">
        <v>59964</v>
      </c>
      <c r="O448" s="126">
        <v>60445</v>
      </c>
      <c r="P448" s="126">
        <v>60929</v>
      </c>
      <c r="Q448" s="126">
        <v>0</v>
      </c>
      <c r="R448" s="126">
        <v>0</v>
      </c>
      <c r="S448" s="126">
        <v>0</v>
      </c>
      <c r="T448" s="126">
        <v>0</v>
      </c>
      <c r="U448" s="126">
        <v>0</v>
      </c>
      <c r="V448" s="126">
        <v>0</v>
      </c>
      <c r="W448" s="126">
        <v>0</v>
      </c>
      <c r="X448" s="126">
        <v>0</v>
      </c>
      <c r="Y448" s="126">
        <v>0</v>
      </c>
      <c r="Z448" s="149">
        <v>0</v>
      </c>
      <c r="AB448" s="123" t="s">
        <v>191</v>
      </c>
      <c r="AC448">
        <f t="shared" si="14"/>
        <v>5153.5519999999997</v>
      </c>
    </row>
    <row r="449" spans="1:29" x14ac:dyDescent="0.15">
      <c r="A449" s="148" t="s">
        <v>274</v>
      </c>
      <c r="B449" s="124" t="s">
        <v>178</v>
      </c>
      <c r="C449" s="124" t="s">
        <v>186</v>
      </c>
      <c r="D449" s="130">
        <v>8.0000000000000002E-3</v>
      </c>
      <c r="E449" s="140">
        <f t="shared" si="13"/>
        <v>368111</v>
      </c>
      <c r="F449" s="138">
        <v>32144</v>
      </c>
      <c r="G449" s="126">
        <v>32403</v>
      </c>
      <c r="H449" s="126">
        <v>32663</v>
      </c>
      <c r="I449" s="126">
        <v>32924</v>
      </c>
      <c r="J449" s="126">
        <v>33188</v>
      </c>
      <c r="K449" s="126">
        <v>33454</v>
      </c>
      <c r="L449" s="126">
        <v>33722</v>
      </c>
      <c r="M449" s="126">
        <v>33992</v>
      </c>
      <c r="N449" s="126">
        <v>34265</v>
      </c>
      <c r="O449" s="126">
        <v>34539</v>
      </c>
      <c r="P449" s="126">
        <v>34817</v>
      </c>
      <c r="Q449" s="126">
        <v>0</v>
      </c>
      <c r="R449" s="126">
        <v>0</v>
      </c>
      <c r="S449" s="126">
        <v>0</v>
      </c>
      <c r="T449" s="126">
        <v>0</v>
      </c>
      <c r="U449" s="126">
        <v>0</v>
      </c>
      <c r="V449" s="126">
        <v>0</v>
      </c>
      <c r="W449" s="126">
        <v>0</v>
      </c>
      <c r="X449" s="126">
        <v>0</v>
      </c>
      <c r="Y449" s="126">
        <v>0</v>
      </c>
      <c r="Z449" s="149">
        <v>0</v>
      </c>
      <c r="AB449" s="123" t="s">
        <v>191</v>
      </c>
      <c r="AC449">
        <f t="shared" si="14"/>
        <v>2944.8879999999999</v>
      </c>
    </row>
    <row r="450" spans="1:29" x14ac:dyDescent="0.15">
      <c r="A450" s="148" t="s">
        <v>274</v>
      </c>
      <c r="B450" s="124" t="s">
        <v>173</v>
      </c>
      <c r="C450" s="124" t="s">
        <v>186</v>
      </c>
      <c r="D450" s="130">
        <v>6.9999999999999993E-3</v>
      </c>
      <c r="E450" s="140">
        <f t="shared" si="13"/>
        <v>1600000</v>
      </c>
      <c r="F450" s="138">
        <v>128269</v>
      </c>
      <c r="G450" s="126">
        <v>129168</v>
      </c>
      <c r="H450" s="126">
        <v>130074</v>
      </c>
      <c r="I450" s="126">
        <v>130986</v>
      </c>
      <c r="J450" s="126">
        <v>131903</v>
      </c>
      <c r="K450" s="126">
        <v>132830</v>
      </c>
      <c r="L450" s="126">
        <v>133761</v>
      </c>
      <c r="M450" s="126">
        <v>134699</v>
      </c>
      <c r="N450" s="126">
        <v>135645</v>
      </c>
      <c r="O450" s="126">
        <v>136596</v>
      </c>
      <c r="P450" s="126">
        <v>137553</v>
      </c>
      <c r="Q450" s="126">
        <v>138516</v>
      </c>
      <c r="R450" s="126">
        <v>0</v>
      </c>
      <c r="S450" s="126">
        <v>0</v>
      </c>
      <c r="T450" s="126">
        <v>0</v>
      </c>
      <c r="U450" s="126">
        <v>0</v>
      </c>
      <c r="V450" s="126">
        <v>0</v>
      </c>
      <c r="W450" s="126">
        <v>0</v>
      </c>
      <c r="X450" s="126">
        <v>0</v>
      </c>
      <c r="Y450" s="126">
        <v>0</v>
      </c>
      <c r="Z450" s="149">
        <v>0</v>
      </c>
      <c r="AB450" s="123" t="s">
        <v>191</v>
      </c>
      <c r="AC450">
        <f t="shared" si="14"/>
        <v>11199.999999999998</v>
      </c>
    </row>
    <row r="451" spans="1:29" x14ac:dyDescent="0.15">
      <c r="A451" s="148" t="s">
        <v>274</v>
      </c>
      <c r="B451" s="124" t="s">
        <v>178</v>
      </c>
      <c r="C451" s="124" t="s">
        <v>186</v>
      </c>
      <c r="D451" s="130">
        <v>6.9999999999999993E-3</v>
      </c>
      <c r="E451" s="140">
        <f t="shared" si="13"/>
        <v>1200000</v>
      </c>
      <c r="F451" s="138">
        <v>96202</v>
      </c>
      <c r="G451" s="126">
        <v>96876</v>
      </c>
      <c r="H451" s="126">
        <v>97556</v>
      </c>
      <c r="I451" s="126">
        <v>98240</v>
      </c>
      <c r="J451" s="126">
        <v>98929</v>
      </c>
      <c r="K451" s="126">
        <v>99622</v>
      </c>
      <c r="L451" s="126">
        <v>100321</v>
      </c>
      <c r="M451" s="126">
        <v>101024</v>
      </c>
      <c r="N451" s="126">
        <v>101732</v>
      </c>
      <c r="O451" s="126">
        <v>102446</v>
      </c>
      <c r="P451" s="126">
        <v>103164</v>
      </c>
      <c r="Q451" s="126">
        <v>103888</v>
      </c>
      <c r="R451" s="126">
        <v>0</v>
      </c>
      <c r="S451" s="126">
        <v>0</v>
      </c>
      <c r="T451" s="126">
        <v>0</v>
      </c>
      <c r="U451" s="126">
        <v>0</v>
      </c>
      <c r="V451" s="126">
        <v>0</v>
      </c>
      <c r="W451" s="126">
        <v>0</v>
      </c>
      <c r="X451" s="126">
        <v>0</v>
      </c>
      <c r="Y451" s="126">
        <v>0</v>
      </c>
      <c r="Z451" s="149">
        <v>0</v>
      </c>
      <c r="AB451" s="123" t="s">
        <v>191</v>
      </c>
      <c r="AC451">
        <f t="shared" si="14"/>
        <v>8400</v>
      </c>
    </row>
    <row r="452" spans="1:29" x14ac:dyDescent="0.15">
      <c r="A452" s="148" t="s">
        <v>274</v>
      </c>
      <c r="B452" s="124" t="s">
        <v>173</v>
      </c>
      <c r="C452" s="124" t="s">
        <v>186</v>
      </c>
      <c r="D452" s="130">
        <v>6.9999999999999993E-3</v>
      </c>
      <c r="E452" s="140">
        <f t="shared" si="13"/>
        <v>24100000</v>
      </c>
      <c r="F452" s="138">
        <v>1932050</v>
      </c>
      <c r="G452" s="126">
        <v>1945598</v>
      </c>
      <c r="H452" s="126">
        <v>1959241</v>
      </c>
      <c r="I452" s="126">
        <v>1972979</v>
      </c>
      <c r="J452" s="126">
        <v>1986815</v>
      </c>
      <c r="K452" s="126">
        <v>2000747</v>
      </c>
      <c r="L452" s="126">
        <v>2014776</v>
      </c>
      <c r="M452" s="126">
        <v>2028904</v>
      </c>
      <c r="N452" s="126">
        <v>2043131</v>
      </c>
      <c r="O452" s="126">
        <v>2057458</v>
      </c>
      <c r="P452" s="126">
        <v>2071886</v>
      </c>
      <c r="Q452" s="126">
        <v>2086415</v>
      </c>
      <c r="R452" s="126">
        <v>0</v>
      </c>
      <c r="S452" s="126">
        <v>0</v>
      </c>
      <c r="T452" s="126">
        <v>0</v>
      </c>
      <c r="U452" s="126">
        <v>0</v>
      </c>
      <c r="V452" s="126">
        <v>0</v>
      </c>
      <c r="W452" s="126">
        <v>0</v>
      </c>
      <c r="X452" s="126">
        <v>0</v>
      </c>
      <c r="Y452" s="126">
        <v>0</v>
      </c>
      <c r="Z452" s="149">
        <v>0</v>
      </c>
      <c r="AB452" s="123" t="s">
        <v>191</v>
      </c>
      <c r="AC452">
        <f t="shared" si="14"/>
        <v>168699.99999999997</v>
      </c>
    </row>
    <row r="453" spans="1:29" x14ac:dyDescent="0.15">
      <c r="A453" s="148" t="s">
        <v>274</v>
      </c>
      <c r="B453" s="124" t="s">
        <v>178</v>
      </c>
      <c r="C453" s="124" t="s">
        <v>186</v>
      </c>
      <c r="D453" s="130">
        <v>6.9999999999999993E-3</v>
      </c>
      <c r="E453" s="140">
        <f t="shared" si="13"/>
        <v>19000000</v>
      </c>
      <c r="F453" s="138">
        <v>1523193</v>
      </c>
      <c r="G453" s="126">
        <v>1533874</v>
      </c>
      <c r="H453" s="126">
        <v>1544630</v>
      </c>
      <c r="I453" s="126">
        <v>1555461</v>
      </c>
      <c r="J453" s="126">
        <v>1566368</v>
      </c>
      <c r="K453" s="126">
        <v>1577352</v>
      </c>
      <c r="L453" s="126">
        <v>1588413</v>
      </c>
      <c r="M453" s="126">
        <v>1599551</v>
      </c>
      <c r="N453" s="126">
        <v>1610768</v>
      </c>
      <c r="O453" s="126">
        <v>1622062</v>
      </c>
      <c r="P453" s="126">
        <v>1633437</v>
      </c>
      <c r="Q453" s="126">
        <v>1644891</v>
      </c>
      <c r="R453" s="126">
        <v>0</v>
      </c>
      <c r="S453" s="126">
        <v>0</v>
      </c>
      <c r="T453" s="126">
        <v>0</v>
      </c>
      <c r="U453" s="126">
        <v>0</v>
      </c>
      <c r="V453" s="126">
        <v>0</v>
      </c>
      <c r="W453" s="126">
        <v>0</v>
      </c>
      <c r="X453" s="126">
        <v>0</v>
      </c>
      <c r="Y453" s="126">
        <v>0</v>
      </c>
      <c r="Z453" s="149">
        <v>0</v>
      </c>
      <c r="AB453" s="123" t="s">
        <v>191</v>
      </c>
      <c r="AC453">
        <f t="shared" si="14"/>
        <v>133000</v>
      </c>
    </row>
    <row r="454" spans="1:29" x14ac:dyDescent="0.15">
      <c r="A454" s="148" t="s">
        <v>274</v>
      </c>
      <c r="B454" s="124" t="s">
        <v>173</v>
      </c>
      <c r="C454" s="124" t="s">
        <v>186</v>
      </c>
      <c r="D454" s="130">
        <v>6.9999999999999993E-3</v>
      </c>
      <c r="E454" s="140">
        <f t="shared" si="13"/>
        <v>800000</v>
      </c>
      <c r="F454" s="138">
        <v>64134</v>
      </c>
      <c r="G454" s="126">
        <v>64584</v>
      </c>
      <c r="H454" s="126">
        <v>65037</v>
      </c>
      <c r="I454" s="126">
        <v>65493</v>
      </c>
      <c r="J454" s="126">
        <v>65953</v>
      </c>
      <c r="K454" s="126">
        <v>66414</v>
      </c>
      <c r="L454" s="126">
        <v>66881</v>
      </c>
      <c r="M454" s="126">
        <v>67350</v>
      </c>
      <c r="N454" s="126">
        <v>67822</v>
      </c>
      <c r="O454" s="126">
        <v>68297</v>
      </c>
      <c r="P454" s="126">
        <v>68776</v>
      </c>
      <c r="Q454" s="126">
        <v>69259</v>
      </c>
      <c r="R454" s="126">
        <v>0</v>
      </c>
      <c r="S454" s="126">
        <v>0</v>
      </c>
      <c r="T454" s="126">
        <v>0</v>
      </c>
      <c r="U454" s="126">
        <v>0</v>
      </c>
      <c r="V454" s="126">
        <v>0</v>
      </c>
      <c r="W454" s="126">
        <v>0</v>
      </c>
      <c r="X454" s="126">
        <v>0</v>
      </c>
      <c r="Y454" s="126">
        <v>0</v>
      </c>
      <c r="Z454" s="149">
        <v>0</v>
      </c>
      <c r="AB454" s="123" t="s">
        <v>191</v>
      </c>
      <c r="AC454">
        <f t="shared" si="14"/>
        <v>5599.9999999999991</v>
      </c>
    </row>
    <row r="455" spans="1:29" x14ac:dyDescent="0.15">
      <c r="A455" s="148" t="s">
        <v>274</v>
      </c>
      <c r="B455" s="124" t="s">
        <v>173</v>
      </c>
      <c r="C455" s="124" t="s">
        <v>186</v>
      </c>
      <c r="D455" s="130">
        <v>6.9999999999999993E-3</v>
      </c>
      <c r="E455" s="140">
        <f t="shared" si="13"/>
        <v>3071955</v>
      </c>
      <c r="F455" s="138">
        <v>257436</v>
      </c>
      <c r="G455" s="126">
        <v>259241</v>
      </c>
      <c r="H455" s="126">
        <v>261058</v>
      </c>
      <c r="I455" s="126">
        <v>262889</v>
      </c>
      <c r="J455" s="126">
        <v>264733</v>
      </c>
      <c r="K455" s="126">
        <v>266589</v>
      </c>
      <c r="L455" s="126">
        <v>268459</v>
      </c>
      <c r="M455" s="126">
        <v>270341</v>
      </c>
      <c r="N455" s="126">
        <v>272237</v>
      </c>
      <c r="O455" s="126">
        <v>274145</v>
      </c>
      <c r="P455" s="126">
        <v>276068</v>
      </c>
      <c r="Q455" s="126">
        <v>138759</v>
      </c>
      <c r="R455" s="126">
        <v>0</v>
      </c>
      <c r="S455" s="126">
        <v>0</v>
      </c>
      <c r="T455" s="126">
        <v>0</v>
      </c>
      <c r="U455" s="126">
        <v>0</v>
      </c>
      <c r="V455" s="126">
        <v>0</v>
      </c>
      <c r="W455" s="126">
        <v>0</v>
      </c>
      <c r="X455" s="126">
        <v>0</v>
      </c>
      <c r="Y455" s="126">
        <v>0</v>
      </c>
      <c r="Z455" s="149">
        <v>0</v>
      </c>
      <c r="AB455" s="123" t="s">
        <v>191</v>
      </c>
      <c r="AC455">
        <f t="shared" si="14"/>
        <v>21503.684999999998</v>
      </c>
    </row>
    <row r="456" spans="1:29" x14ac:dyDescent="0.15">
      <c r="A456" s="148" t="s">
        <v>274</v>
      </c>
      <c r="B456" s="124" t="s">
        <v>173</v>
      </c>
      <c r="C456" s="124" t="s">
        <v>186</v>
      </c>
      <c r="D456" s="130">
        <v>5.0000000000000001E-3</v>
      </c>
      <c r="E456" s="140">
        <f t="shared" si="13"/>
        <v>2800000</v>
      </c>
      <c r="F456" s="138">
        <v>0</v>
      </c>
      <c r="G456" s="126">
        <v>226979</v>
      </c>
      <c r="H456" s="126">
        <v>228114</v>
      </c>
      <c r="I456" s="126">
        <v>229256</v>
      </c>
      <c r="J456" s="126">
        <v>230404</v>
      </c>
      <c r="K456" s="126">
        <v>231557</v>
      </c>
      <c r="L456" s="126">
        <v>232717</v>
      </c>
      <c r="M456" s="126">
        <v>233881</v>
      </c>
      <c r="N456" s="126">
        <v>235054</v>
      </c>
      <c r="O456" s="126">
        <v>236230</v>
      </c>
      <c r="P456" s="126">
        <v>237412</v>
      </c>
      <c r="Q456" s="126">
        <v>238601</v>
      </c>
      <c r="R456" s="126">
        <v>239795</v>
      </c>
      <c r="S456" s="126">
        <v>0</v>
      </c>
      <c r="T456" s="126">
        <v>0</v>
      </c>
      <c r="U456" s="126">
        <v>0</v>
      </c>
      <c r="V456" s="126">
        <v>0</v>
      </c>
      <c r="W456" s="126">
        <v>0</v>
      </c>
      <c r="X456" s="126">
        <v>0</v>
      </c>
      <c r="Y456" s="126">
        <v>0</v>
      </c>
      <c r="Z456" s="149">
        <v>0</v>
      </c>
      <c r="AB456" s="123" t="s">
        <v>191</v>
      </c>
      <c r="AC456">
        <f t="shared" si="14"/>
        <v>14000</v>
      </c>
    </row>
    <row r="457" spans="1:29" x14ac:dyDescent="0.15">
      <c r="A457" s="148" t="s">
        <v>274</v>
      </c>
      <c r="B457" s="124" t="s">
        <v>178</v>
      </c>
      <c r="C457" s="124" t="s">
        <v>186</v>
      </c>
      <c r="D457" s="130">
        <v>5.0000000000000001E-3</v>
      </c>
      <c r="E457" s="140">
        <f t="shared" ref="E457:E503" si="15">SUM(F457:Z457)</f>
        <v>2200000</v>
      </c>
      <c r="F457" s="138">
        <v>0</v>
      </c>
      <c r="G457" s="126">
        <v>178340</v>
      </c>
      <c r="H457" s="126">
        <v>179233</v>
      </c>
      <c r="I457" s="126">
        <v>180130</v>
      </c>
      <c r="J457" s="126">
        <v>181032</v>
      </c>
      <c r="K457" s="126">
        <v>181938</v>
      </c>
      <c r="L457" s="126">
        <v>182849</v>
      </c>
      <c r="M457" s="126">
        <v>183764</v>
      </c>
      <c r="N457" s="126">
        <v>184684</v>
      </c>
      <c r="O457" s="126">
        <v>185609</v>
      </c>
      <c r="P457" s="126">
        <v>186538</v>
      </c>
      <c r="Q457" s="126">
        <v>187472</v>
      </c>
      <c r="R457" s="126">
        <v>188411</v>
      </c>
      <c r="S457" s="126">
        <v>0</v>
      </c>
      <c r="T457" s="126">
        <v>0</v>
      </c>
      <c r="U457" s="126">
        <v>0</v>
      </c>
      <c r="V457" s="126">
        <v>0</v>
      </c>
      <c r="W457" s="126">
        <v>0</v>
      </c>
      <c r="X457" s="126">
        <v>0</v>
      </c>
      <c r="Y457" s="126">
        <v>0</v>
      </c>
      <c r="Z457" s="149">
        <v>0</v>
      </c>
      <c r="AB457" s="123" t="s">
        <v>191</v>
      </c>
      <c r="AC457">
        <f t="shared" ref="AC457:AC503" si="16">E457*D457</f>
        <v>11000</v>
      </c>
    </row>
    <row r="458" spans="1:29" x14ac:dyDescent="0.15">
      <c r="A458" s="148" t="s">
        <v>274</v>
      </c>
      <c r="B458" s="124" t="s">
        <v>173</v>
      </c>
      <c r="C458" s="124" t="s">
        <v>186</v>
      </c>
      <c r="D458" s="130">
        <v>5.0000000000000001E-3</v>
      </c>
      <c r="E458" s="140">
        <f t="shared" si="15"/>
        <v>16900000</v>
      </c>
      <c r="F458" s="138">
        <v>0</v>
      </c>
      <c r="G458" s="126">
        <v>1369976</v>
      </c>
      <c r="H458" s="126">
        <v>1376833</v>
      </c>
      <c r="I458" s="126">
        <v>1383727</v>
      </c>
      <c r="J458" s="126">
        <v>1390654</v>
      </c>
      <c r="K458" s="126">
        <v>1397616</v>
      </c>
      <c r="L458" s="126">
        <v>1404613</v>
      </c>
      <c r="M458" s="126">
        <v>1411644</v>
      </c>
      <c r="N458" s="126">
        <v>1418711</v>
      </c>
      <c r="O458" s="126">
        <v>1425814</v>
      </c>
      <c r="P458" s="126">
        <v>1432951</v>
      </c>
      <c r="Q458" s="126">
        <v>1440126</v>
      </c>
      <c r="R458" s="126">
        <v>1447335</v>
      </c>
      <c r="S458" s="126">
        <v>0</v>
      </c>
      <c r="T458" s="126">
        <v>0</v>
      </c>
      <c r="U458" s="126">
        <v>0</v>
      </c>
      <c r="V458" s="126">
        <v>0</v>
      </c>
      <c r="W458" s="126">
        <v>0</v>
      </c>
      <c r="X458" s="126">
        <v>0</v>
      </c>
      <c r="Y458" s="126">
        <v>0</v>
      </c>
      <c r="Z458" s="149">
        <v>0</v>
      </c>
      <c r="AB458" s="123" t="s">
        <v>191</v>
      </c>
      <c r="AC458">
        <f t="shared" si="16"/>
        <v>84500</v>
      </c>
    </row>
    <row r="459" spans="1:29" x14ac:dyDescent="0.15">
      <c r="A459" s="148" t="s">
        <v>274</v>
      </c>
      <c r="B459" s="124" t="s">
        <v>178</v>
      </c>
      <c r="C459" s="124" t="s">
        <v>186</v>
      </c>
      <c r="D459" s="130">
        <v>5.0000000000000001E-3</v>
      </c>
      <c r="E459" s="140">
        <f t="shared" si="15"/>
        <v>13400000</v>
      </c>
      <c r="F459" s="138">
        <v>0</v>
      </c>
      <c r="G459" s="126">
        <v>1086252</v>
      </c>
      <c r="H459" s="126">
        <v>1091691</v>
      </c>
      <c r="I459" s="126">
        <v>1097156</v>
      </c>
      <c r="J459" s="126">
        <v>1102649</v>
      </c>
      <c r="K459" s="126">
        <v>1108169</v>
      </c>
      <c r="L459" s="126">
        <v>1113716</v>
      </c>
      <c r="M459" s="126">
        <v>1119292</v>
      </c>
      <c r="N459" s="126">
        <v>1124895</v>
      </c>
      <c r="O459" s="126">
        <v>1130527</v>
      </c>
      <c r="P459" s="126">
        <v>1136187</v>
      </c>
      <c r="Q459" s="126">
        <v>1141875</v>
      </c>
      <c r="R459" s="126">
        <v>1147591</v>
      </c>
      <c r="S459" s="126">
        <v>0</v>
      </c>
      <c r="T459" s="126">
        <v>0</v>
      </c>
      <c r="U459" s="126">
        <v>0</v>
      </c>
      <c r="V459" s="126">
        <v>0</v>
      </c>
      <c r="W459" s="126">
        <v>0</v>
      </c>
      <c r="X459" s="126">
        <v>0</v>
      </c>
      <c r="Y459" s="126">
        <v>0</v>
      </c>
      <c r="Z459" s="149">
        <v>0</v>
      </c>
      <c r="AB459" s="123" t="s">
        <v>191</v>
      </c>
      <c r="AC459">
        <f t="shared" si="16"/>
        <v>67000</v>
      </c>
    </row>
    <row r="460" spans="1:29" x14ac:dyDescent="0.15">
      <c r="A460" s="148" t="s">
        <v>274</v>
      </c>
      <c r="B460" s="124" t="s">
        <v>173</v>
      </c>
      <c r="C460" s="124" t="s">
        <v>186</v>
      </c>
      <c r="D460" s="130">
        <v>5.0000000000000001E-3</v>
      </c>
      <c r="E460" s="140">
        <f t="shared" si="15"/>
        <v>5100000</v>
      </c>
      <c r="F460" s="138">
        <v>0</v>
      </c>
      <c r="G460" s="126">
        <v>413424</v>
      </c>
      <c r="H460" s="126">
        <v>415494</v>
      </c>
      <c r="I460" s="126">
        <v>417574</v>
      </c>
      <c r="J460" s="126">
        <v>419664</v>
      </c>
      <c r="K460" s="126">
        <v>421766</v>
      </c>
      <c r="L460" s="126">
        <v>423877</v>
      </c>
      <c r="M460" s="126">
        <v>426000</v>
      </c>
      <c r="N460" s="126">
        <v>428132</v>
      </c>
      <c r="O460" s="126">
        <v>430275</v>
      </c>
      <c r="P460" s="126">
        <v>432430</v>
      </c>
      <c r="Q460" s="126">
        <v>434594</v>
      </c>
      <c r="R460" s="126">
        <v>436770</v>
      </c>
      <c r="S460" s="126">
        <v>0</v>
      </c>
      <c r="T460" s="126">
        <v>0</v>
      </c>
      <c r="U460" s="126">
        <v>0</v>
      </c>
      <c r="V460" s="126">
        <v>0</v>
      </c>
      <c r="W460" s="126">
        <v>0</v>
      </c>
      <c r="X460" s="126">
        <v>0</v>
      </c>
      <c r="Y460" s="126">
        <v>0</v>
      </c>
      <c r="Z460" s="149">
        <v>0</v>
      </c>
      <c r="AB460" s="123" t="s">
        <v>191</v>
      </c>
      <c r="AC460">
        <f t="shared" si="16"/>
        <v>25500</v>
      </c>
    </row>
    <row r="461" spans="1:29" x14ac:dyDescent="0.15">
      <c r="A461" s="148" t="s">
        <v>274</v>
      </c>
      <c r="B461" s="124" t="s">
        <v>173</v>
      </c>
      <c r="C461" s="124" t="s">
        <v>186</v>
      </c>
      <c r="D461" s="130">
        <v>1E-3</v>
      </c>
      <c r="E461" s="140">
        <f t="shared" si="15"/>
        <v>2800000</v>
      </c>
      <c r="F461" s="138">
        <v>0</v>
      </c>
      <c r="G461" s="126">
        <v>0</v>
      </c>
      <c r="H461" s="126">
        <v>232052</v>
      </c>
      <c r="I461" s="126">
        <v>232284</v>
      </c>
      <c r="J461" s="126">
        <v>232518</v>
      </c>
      <c r="K461" s="126">
        <v>232749</v>
      </c>
      <c r="L461" s="126">
        <v>232981</v>
      </c>
      <c r="M461" s="126">
        <v>233217</v>
      </c>
      <c r="N461" s="126">
        <v>233449</v>
      </c>
      <c r="O461" s="126">
        <v>233682</v>
      </c>
      <c r="P461" s="126">
        <v>233916</v>
      </c>
      <c r="Q461" s="126">
        <v>234150</v>
      </c>
      <c r="R461" s="126">
        <v>234386</v>
      </c>
      <c r="S461" s="126">
        <v>234616</v>
      </c>
      <c r="T461" s="126">
        <v>0</v>
      </c>
      <c r="U461" s="126">
        <v>0</v>
      </c>
      <c r="V461" s="126">
        <v>0</v>
      </c>
      <c r="W461" s="126">
        <v>0</v>
      </c>
      <c r="X461" s="126">
        <v>0</v>
      </c>
      <c r="Y461" s="126">
        <v>0</v>
      </c>
      <c r="Z461" s="149">
        <v>0</v>
      </c>
      <c r="AB461" s="123" t="s">
        <v>191</v>
      </c>
      <c r="AC461">
        <f t="shared" si="16"/>
        <v>2800</v>
      </c>
    </row>
    <row r="462" spans="1:29" x14ac:dyDescent="0.15">
      <c r="A462" s="148" t="s">
        <v>274</v>
      </c>
      <c r="B462" s="124" t="s">
        <v>178</v>
      </c>
      <c r="C462" s="124" t="s">
        <v>186</v>
      </c>
      <c r="D462" s="130">
        <v>1E-3</v>
      </c>
      <c r="E462" s="140">
        <f t="shared" si="15"/>
        <v>2200000</v>
      </c>
      <c r="F462" s="138">
        <v>0</v>
      </c>
      <c r="G462" s="126">
        <v>0</v>
      </c>
      <c r="H462" s="126">
        <v>182327</v>
      </c>
      <c r="I462" s="126">
        <v>182509</v>
      </c>
      <c r="J462" s="126">
        <v>182692</v>
      </c>
      <c r="K462" s="126">
        <v>182874</v>
      </c>
      <c r="L462" s="126">
        <v>183058</v>
      </c>
      <c r="M462" s="126">
        <v>183240</v>
      </c>
      <c r="N462" s="126">
        <v>183424</v>
      </c>
      <c r="O462" s="126">
        <v>183608</v>
      </c>
      <c r="P462" s="126">
        <v>183792</v>
      </c>
      <c r="Q462" s="126">
        <v>183974</v>
      </c>
      <c r="R462" s="126">
        <v>184158</v>
      </c>
      <c r="S462" s="126">
        <v>184344</v>
      </c>
      <c r="T462" s="126">
        <v>0</v>
      </c>
      <c r="U462" s="126">
        <v>0</v>
      </c>
      <c r="V462" s="126">
        <v>0</v>
      </c>
      <c r="W462" s="126">
        <v>0</v>
      </c>
      <c r="X462" s="126">
        <v>0</v>
      </c>
      <c r="Y462" s="126">
        <v>0</v>
      </c>
      <c r="Z462" s="149">
        <v>0</v>
      </c>
      <c r="AB462" s="123" t="s">
        <v>191</v>
      </c>
      <c r="AC462">
        <f t="shared" si="16"/>
        <v>2200</v>
      </c>
    </row>
    <row r="463" spans="1:29" x14ac:dyDescent="0.15">
      <c r="A463" s="148" t="s">
        <v>274</v>
      </c>
      <c r="B463" s="124" t="s">
        <v>173</v>
      </c>
      <c r="C463" s="124" t="s">
        <v>186</v>
      </c>
      <c r="D463" s="130">
        <v>1E-3</v>
      </c>
      <c r="E463" s="140">
        <f t="shared" si="15"/>
        <v>900000</v>
      </c>
      <c r="F463" s="138">
        <v>0</v>
      </c>
      <c r="G463" s="126">
        <v>0</v>
      </c>
      <c r="H463" s="126">
        <v>74589</v>
      </c>
      <c r="I463" s="126">
        <v>74663</v>
      </c>
      <c r="J463" s="126">
        <v>74737</v>
      </c>
      <c r="K463" s="126">
        <v>74813</v>
      </c>
      <c r="L463" s="126">
        <v>74887</v>
      </c>
      <c r="M463" s="126">
        <v>74962</v>
      </c>
      <c r="N463" s="126">
        <v>75037</v>
      </c>
      <c r="O463" s="126">
        <v>75112</v>
      </c>
      <c r="P463" s="126">
        <v>75187</v>
      </c>
      <c r="Q463" s="126">
        <v>75263</v>
      </c>
      <c r="R463" s="126">
        <v>75337</v>
      </c>
      <c r="S463" s="126">
        <v>75413</v>
      </c>
      <c r="T463" s="126">
        <v>0</v>
      </c>
      <c r="U463" s="126">
        <v>0</v>
      </c>
      <c r="V463" s="126">
        <v>0</v>
      </c>
      <c r="W463" s="126">
        <v>0</v>
      </c>
      <c r="X463" s="126">
        <v>0</v>
      </c>
      <c r="Y463" s="126">
        <v>0</v>
      </c>
      <c r="Z463" s="149">
        <v>0</v>
      </c>
      <c r="AB463" s="123" t="s">
        <v>191</v>
      </c>
      <c r="AC463">
        <f t="shared" si="16"/>
        <v>900</v>
      </c>
    </row>
    <row r="464" spans="1:29" x14ac:dyDescent="0.15">
      <c r="A464" s="148" t="s">
        <v>274</v>
      </c>
      <c r="B464" s="124" t="s">
        <v>178</v>
      </c>
      <c r="C464" s="124" t="s">
        <v>186</v>
      </c>
      <c r="D464" s="130">
        <v>1E-3</v>
      </c>
      <c r="E464" s="140">
        <f t="shared" si="15"/>
        <v>700000</v>
      </c>
      <c r="F464" s="138">
        <v>0</v>
      </c>
      <c r="G464" s="126">
        <v>0</v>
      </c>
      <c r="H464" s="126">
        <v>58013</v>
      </c>
      <c r="I464" s="126">
        <v>58071</v>
      </c>
      <c r="J464" s="126">
        <v>58129</v>
      </c>
      <c r="K464" s="126">
        <v>58187</v>
      </c>
      <c r="L464" s="126">
        <v>58246</v>
      </c>
      <c r="M464" s="126">
        <v>58304</v>
      </c>
      <c r="N464" s="126">
        <v>58362</v>
      </c>
      <c r="O464" s="126">
        <v>58421</v>
      </c>
      <c r="P464" s="126">
        <v>58479</v>
      </c>
      <c r="Q464" s="126">
        <v>58537</v>
      </c>
      <c r="R464" s="126">
        <v>58596</v>
      </c>
      <c r="S464" s="126">
        <v>58655</v>
      </c>
      <c r="T464" s="126">
        <v>0</v>
      </c>
      <c r="U464" s="126">
        <v>0</v>
      </c>
      <c r="V464" s="126">
        <v>0</v>
      </c>
      <c r="W464" s="126">
        <v>0</v>
      </c>
      <c r="X464" s="126">
        <v>0</v>
      </c>
      <c r="Y464" s="126">
        <v>0</v>
      </c>
      <c r="Z464" s="149">
        <v>0</v>
      </c>
      <c r="AB464" s="123" t="s">
        <v>191</v>
      </c>
      <c r="AC464">
        <f t="shared" si="16"/>
        <v>700</v>
      </c>
    </row>
    <row r="465" spans="1:29" x14ac:dyDescent="0.15">
      <c r="A465" s="148" t="s">
        <v>274</v>
      </c>
      <c r="B465" s="124" t="s">
        <v>173</v>
      </c>
      <c r="C465" s="124" t="s">
        <v>186</v>
      </c>
      <c r="D465" s="130">
        <v>1E-3</v>
      </c>
      <c r="E465" s="140">
        <f t="shared" si="15"/>
        <v>16700000</v>
      </c>
      <c r="F465" s="138">
        <v>0</v>
      </c>
      <c r="G465" s="126">
        <v>0</v>
      </c>
      <c r="H465" s="126">
        <v>1384027</v>
      </c>
      <c r="I465" s="126">
        <v>1385412</v>
      </c>
      <c r="J465" s="126">
        <v>1386797</v>
      </c>
      <c r="K465" s="126">
        <v>1388185</v>
      </c>
      <c r="L465" s="126">
        <v>1389573</v>
      </c>
      <c r="M465" s="126">
        <v>1390962</v>
      </c>
      <c r="N465" s="126">
        <v>1392354</v>
      </c>
      <c r="O465" s="126">
        <v>1393747</v>
      </c>
      <c r="P465" s="126">
        <v>1395141</v>
      </c>
      <c r="Q465" s="126">
        <v>1396537</v>
      </c>
      <c r="R465" s="126">
        <v>1397933</v>
      </c>
      <c r="S465" s="126">
        <v>1399332</v>
      </c>
      <c r="T465" s="126">
        <v>0</v>
      </c>
      <c r="U465" s="126">
        <v>0</v>
      </c>
      <c r="V465" s="126">
        <v>0</v>
      </c>
      <c r="W465" s="126">
        <v>0</v>
      </c>
      <c r="X465" s="126">
        <v>0</v>
      </c>
      <c r="Y465" s="126">
        <v>0</v>
      </c>
      <c r="Z465" s="149">
        <v>0</v>
      </c>
      <c r="AB465" s="123" t="s">
        <v>191</v>
      </c>
      <c r="AC465">
        <f t="shared" si="16"/>
        <v>16700</v>
      </c>
    </row>
    <row r="466" spans="1:29" x14ac:dyDescent="0.15">
      <c r="A466" s="148" t="s">
        <v>274</v>
      </c>
      <c r="B466" s="124" t="s">
        <v>178</v>
      </c>
      <c r="C466" s="124" t="s">
        <v>186</v>
      </c>
      <c r="D466" s="130">
        <v>1E-3</v>
      </c>
      <c r="E466" s="140">
        <f t="shared" si="15"/>
        <v>12800000</v>
      </c>
      <c r="F466" s="138">
        <v>0</v>
      </c>
      <c r="G466" s="126">
        <v>0</v>
      </c>
      <c r="H466" s="126">
        <v>1060811</v>
      </c>
      <c r="I466" s="126">
        <v>1061873</v>
      </c>
      <c r="J466" s="126">
        <v>1062934</v>
      </c>
      <c r="K466" s="126">
        <v>1063998</v>
      </c>
      <c r="L466" s="126">
        <v>1065062</v>
      </c>
      <c r="M466" s="126">
        <v>1066127</v>
      </c>
      <c r="N466" s="126">
        <v>1067194</v>
      </c>
      <c r="O466" s="126">
        <v>1068261</v>
      </c>
      <c r="P466" s="126">
        <v>1069329</v>
      </c>
      <c r="Q466" s="126">
        <v>1070399</v>
      </c>
      <c r="R466" s="126">
        <v>1071470</v>
      </c>
      <c r="S466" s="126">
        <v>1072542</v>
      </c>
      <c r="T466" s="126">
        <v>0</v>
      </c>
      <c r="U466" s="126">
        <v>0</v>
      </c>
      <c r="V466" s="126">
        <v>0</v>
      </c>
      <c r="W466" s="126">
        <v>0</v>
      </c>
      <c r="X466" s="126">
        <v>0</v>
      </c>
      <c r="Y466" s="126">
        <v>0</v>
      </c>
      <c r="Z466" s="149">
        <v>0</v>
      </c>
      <c r="AB466" s="123" t="s">
        <v>191</v>
      </c>
      <c r="AC466">
        <f t="shared" si="16"/>
        <v>12800</v>
      </c>
    </row>
    <row r="467" spans="1:29" x14ac:dyDescent="0.15">
      <c r="A467" s="148" t="s">
        <v>274</v>
      </c>
      <c r="B467" s="124" t="s">
        <v>173</v>
      </c>
      <c r="C467" s="124" t="s">
        <v>186</v>
      </c>
      <c r="D467" s="130">
        <v>2E-3</v>
      </c>
      <c r="E467" s="140">
        <f t="shared" si="15"/>
        <v>2300000</v>
      </c>
      <c r="F467" s="138">
        <v>0</v>
      </c>
      <c r="G467" s="126">
        <v>0</v>
      </c>
      <c r="H467" s="126">
        <v>0</v>
      </c>
      <c r="I467" s="126">
        <v>189565</v>
      </c>
      <c r="J467" s="126">
        <v>189946</v>
      </c>
      <c r="K467" s="126">
        <v>190324</v>
      </c>
      <c r="L467" s="126">
        <v>190707</v>
      </c>
      <c r="M467" s="126">
        <v>191090</v>
      </c>
      <c r="N467" s="126">
        <v>191469</v>
      </c>
      <c r="O467" s="126">
        <v>191855</v>
      </c>
      <c r="P467" s="126">
        <v>192238</v>
      </c>
      <c r="Q467" s="126">
        <v>192623</v>
      </c>
      <c r="R467" s="126">
        <v>193008</v>
      </c>
      <c r="S467" s="126">
        <v>193395</v>
      </c>
      <c r="T467" s="126">
        <v>193780</v>
      </c>
      <c r="U467" s="126">
        <v>0</v>
      </c>
      <c r="V467" s="126">
        <v>0</v>
      </c>
      <c r="W467" s="126">
        <v>0</v>
      </c>
      <c r="X467" s="126">
        <v>0</v>
      </c>
      <c r="Y467" s="126">
        <v>0</v>
      </c>
      <c r="Z467" s="149">
        <v>0</v>
      </c>
      <c r="AB467" s="123" t="s">
        <v>191</v>
      </c>
      <c r="AC467">
        <f t="shared" si="16"/>
        <v>4600</v>
      </c>
    </row>
    <row r="468" spans="1:29" x14ac:dyDescent="0.15">
      <c r="A468" s="148" t="s">
        <v>274</v>
      </c>
      <c r="B468" s="124" t="s">
        <v>178</v>
      </c>
      <c r="C468" s="124" t="s">
        <v>186</v>
      </c>
      <c r="D468" s="130">
        <v>2E-3</v>
      </c>
      <c r="E468" s="140">
        <f t="shared" si="15"/>
        <v>1700000</v>
      </c>
      <c r="F468" s="138">
        <v>0</v>
      </c>
      <c r="G468" s="126">
        <v>0</v>
      </c>
      <c r="H468" s="126">
        <v>0</v>
      </c>
      <c r="I468" s="126">
        <v>140114</v>
      </c>
      <c r="J468" s="126">
        <v>140394</v>
      </c>
      <c r="K468" s="126">
        <v>140676</v>
      </c>
      <c r="L468" s="126">
        <v>140957</v>
      </c>
      <c r="M468" s="126">
        <v>141239</v>
      </c>
      <c r="N468" s="126">
        <v>141522</v>
      </c>
      <c r="O468" s="126">
        <v>141805</v>
      </c>
      <c r="P468" s="126">
        <v>142089</v>
      </c>
      <c r="Q468" s="126">
        <v>142373</v>
      </c>
      <c r="R468" s="126">
        <v>142658</v>
      </c>
      <c r="S468" s="126">
        <v>142943</v>
      </c>
      <c r="T468" s="126">
        <v>143230</v>
      </c>
      <c r="U468" s="126">
        <v>0</v>
      </c>
      <c r="V468" s="126">
        <v>0</v>
      </c>
      <c r="W468" s="126">
        <v>0</v>
      </c>
      <c r="X468" s="126">
        <v>0</v>
      </c>
      <c r="Y468" s="126">
        <v>0</v>
      </c>
      <c r="Z468" s="149">
        <v>0</v>
      </c>
      <c r="AB468" s="123" t="s">
        <v>191</v>
      </c>
      <c r="AC468">
        <f t="shared" si="16"/>
        <v>3400</v>
      </c>
    </row>
    <row r="469" spans="1:29" x14ac:dyDescent="0.15">
      <c r="A469" s="148" t="s">
        <v>274</v>
      </c>
      <c r="B469" s="124" t="s">
        <v>173</v>
      </c>
      <c r="C469" s="124" t="s">
        <v>186</v>
      </c>
      <c r="D469" s="130">
        <v>2E-3</v>
      </c>
      <c r="E469" s="140">
        <f t="shared" si="15"/>
        <v>1200000</v>
      </c>
      <c r="F469" s="138">
        <v>0</v>
      </c>
      <c r="G469" s="126">
        <v>0</v>
      </c>
      <c r="H469" s="126">
        <v>0</v>
      </c>
      <c r="I469" s="126">
        <v>98904</v>
      </c>
      <c r="J469" s="126">
        <v>99102</v>
      </c>
      <c r="K469" s="126">
        <v>99300</v>
      </c>
      <c r="L469" s="126">
        <v>99500</v>
      </c>
      <c r="M469" s="126">
        <v>99698</v>
      </c>
      <c r="N469" s="126">
        <v>99898</v>
      </c>
      <c r="O469" s="126">
        <v>100098</v>
      </c>
      <c r="P469" s="126">
        <v>100298</v>
      </c>
      <c r="Q469" s="126">
        <v>100498</v>
      </c>
      <c r="R469" s="126">
        <v>100700</v>
      </c>
      <c r="S469" s="126">
        <v>100901</v>
      </c>
      <c r="T469" s="126">
        <v>101103</v>
      </c>
      <c r="U469" s="126">
        <v>0</v>
      </c>
      <c r="V469" s="126">
        <v>0</v>
      </c>
      <c r="W469" s="126">
        <v>0</v>
      </c>
      <c r="X469" s="126">
        <v>0</v>
      </c>
      <c r="Y469" s="126">
        <v>0</v>
      </c>
      <c r="Z469" s="149">
        <v>0</v>
      </c>
      <c r="AB469" s="123" t="s">
        <v>191</v>
      </c>
      <c r="AC469">
        <f t="shared" si="16"/>
        <v>2400</v>
      </c>
    </row>
    <row r="470" spans="1:29" x14ac:dyDescent="0.15">
      <c r="A470" s="148" t="s">
        <v>274</v>
      </c>
      <c r="B470" s="124" t="s">
        <v>178</v>
      </c>
      <c r="C470" s="124" t="s">
        <v>186</v>
      </c>
      <c r="D470" s="130">
        <v>2E-3</v>
      </c>
      <c r="E470" s="140">
        <f t="shared" si="15"/>
        <v>800000</v>
      </c>
      <c r="F470" s="138">
        <v>0</v>
      </c>
      <c r="G470" s="126">
        <v>0</v>
      </c>
      <c r="H470" s="126">
        <v>0</v>
      </c>
      <c r="I470" s="126">
        <v>65937</v>
      </c>
      <c r="J470" s="126">
        <v>66068</v>
      </c>
      <c r="K470" s="126">
        <v>66201</v>
      </c>
      <c r="L470" s="126">
        <v>66333</v>
      </c>
      <c r="M470" s="126">
        <v>66465</v>
      </c>
      <c r="N470" s="126">
        <v>66599</v>
      </c>
      <c r="O470" s="126">
        <v>66731</v>
      </c>
      <c r="P470" s="126">
        <v>66865</v>
      </c>
      <c r="Q470" s="126">
        <v>66999</v>
      </c>
      <c r="R470" s="126">
        <v>67133</v>
      </c>
      <c r="S470" s="126">
        <v>67267</v>
      </c>
      <c r="T470" s="126">
        <v>67402</v>
      </c>
      <c r="U470" s="126">
        <v>0</v>
      </c>
      <c r="V470" s="126">
        <v>0</v>
      </c>
      <c r="W470" s="126">
        <v>0</v>
      </c>
      <c r="X470" s="126">
        <v>0</v>
      </c>
      <c r="Y470" s="126">
        <v>0</v>
      </c>
      <c r="Z470" s="149">
        <v>0</v>
      </c>
      <c r="AB470" s="123" t="s">
        <v>191</v>
      </c>
      <c r="AC470">
        <f t="shared" si="16"/>
        <v>1600</v>
      </c>
    </row>
    <row r="471" spans="1:29" x14ac:dyDescent="0.15">
      <c r="A471" s="148" t="s">
        <v>274</v>
      </c>
      <c r="B471" s="124" t="s">
        <v>173</v>
      </c>
      <c r="C471" s="124" t="s">
        <v>186</v>
      </c>
      <c r="D471" s="130">
        <v>2E-3</v>
      </c>
      <c r="E471" s="140">
        <f t="shared" si="15"/>
        <v>12600000</v>
      </c>
      <c r="F471" s="138">
        <v>0</v>
      </c>
      <c r="G471" s="126">
        <v>0</v>
      </c>
      <c r="H471" s="126">
        <v>0</v>
      </c>
      <c r="I471" s="126">
        <v>1038495</v>
      </c>
      <c r="J471" s="126">
        <v>1040572</v>
      </c>
      <c r="K471" s="126">
        <v>1042655</v>
      </c>
      <c r="L471" s="126">
        <v>1044740</v>
      </c>
      <c r="M471" s="126">
        <v>1046831</v>
      </c>
      <c r="N471" s="126">
        <v>1048926</v>
      </c>
      <c r="O471" s="126">
        <v>1051025</v>
      </c>
      <c r="P471" s="126">
        <v>1053128</v>
      </c>
      <c r="Q471" s="126">
        <v>1055235</v>
      </c>
      <c r="R471" s="126">
        <v>1057347</v>
      </c>
      <c r="S471" s="126">
        <v>1059463</v>
      </c>
      <c r="T471" s="126">
        <v>1061583</v>
      </c>
      <c r="U471" s="126">
        <v>0</v>
      </c>
      <c r="V471" s="126">
        <v>0</v>
      </c>
      <c r="W471" s="126">
        <v>0</v>
      </c>
      <c r="X471" s="126">
        <v>0</v>
      </c>
      <c r="Y471" s="126">
        <v>0</v>
      </c>
      <c r="Z471" s="149">
        <v>0</v>
      </c>
      <c r="AB471" s="123" t="s">
        <v>191</v>
      </c>
      <c r="AC471">
        <f t="shared" si="16"/>
        <v>25200</v>
      </c>
    </row>
    <row r="472" spans="1:29" x14ac:dyDescent="0.15">
      <c r="A472" s="148" t="s">
        <v>274</v>
      </c>
      <c r="B472" s="124" t="s">
        <v>178</v>
      </c>
      <c r="C472" s="124" t="s">
        <v>186</v>
      </c>
      <c r="D472" s="130">
        <v>2E-3</v>
      </c>
      <c r="E472" s="140">
        <f t="shared" si="15"/>
        <v>9700000</v>
      </c>
      <c r="F472" s="138">
        <v>0</v>
      </c>
      <c r="G472" s="126">
        <v>0</v>
      </c>
      <c r="H472" s="126">
        <v>0</v>
      </c>
      <c r="I472" s="126">
        <v>799476</v>
      </c>
      <c r="J472" s="126">
        <v>801076</v>
      </c>
      <c r="K472" s="126">
        <v>802679</v>
      </c>
      <c r="L472" s="126">
        <v>804284</v>
      </c>
      <c r="M472" s="126">
        <v>805894</v>
      </c>
      <c r="N472" s="126">
        <v>807507</v>
      </c>
      <c r="O472" s="126">
        <v>809122</v>
      </c>
      <c r="P472" s="126">
        <v>810741</v>
      </c>
      <c r="Q472" s="126">
        <v>812364</v>
      </c>
      <c r="R472" s="126">
        <v>813989</v>
      </c>
      <c r="S472" s="126">
        <v>815618</v>
      </c>
      <c r="T472" s="126">
        <v>817250</v>
      </c>
      <c r="U472" s="126">
        <v>0</v>
      </c>
      <c r="V472" s="126">
        <v>0</v>
      </c>
      <c r="W472" s="126">
        <v>0</v>
      </c>
      <c r="X472" s="126">
        <v>0</v>
      </c>
      <c r="Y472" s="126">
        <v>0</v>
      </c>
      <c r="Z472" s="149">
        <v>0</v>
      </c>
      <c r="AB472" s="123" t="s">
        <v>191</v>
      </c>
      <c r="AC472">
        <f t="shared" si="16"/>
        <v>19400</v>
      </c>
    </row>
    <row r="473" spans="1:29" x14ac:dyDescent="0.15">
      <c r="A473" s="148" t="s">
        <v>274</v>
      </c>
      <c r="B473" s="124" t="s">
        <v>173</v>
      </c>
      <c r="C473" s="124" t="s">
        <v>186</v>
      </c>
      <c r="D473" s="130">
        <v>1E-3</v>
      </c>
      <c r="E473" s="140">
        <f t="shared" si="15"/>
        <v>0</v>
      </c>
      <c r="F473" s="138">
        <v>0</v>
      </c>
      <c r="G473" s="126">
        <v>0</v>
      </c>
      <c r="H473" s="126">
        <v>0</v>
      </c>
      <c r="I473" s="126">
        <v>0</v>
      </c>
      <c r="J473" s="126">
        <v>0</v>
      </c>
      <c r="K473" s="126">
        <v>0</v>
      </c>
      <c r="L473" s="126">
        <v>0</v>
      </c>
      <c r="M473" s="126">
        <v>0</v>
      </c>
      <c r="N473" s="126">
        <v>0</v>
      </c>
      <c r="O473" s="126">
        <v>0</v>
      </c>
      <c r="P473" s="126">
        <v>0</v>
      </c>
      <c r="Q473" s="126">
        <v>0</v>
      </c>
      <c r="R473" s="126">
        <v>0</v>
      </c>
      <c r="S473" s="126">
        <v>0</v>
      </c>
      <c r="T473" s="126">
        <v>0</v>
      </c>
      <c r="U473" s="126">
        <v>0</v>
      </c>
      <c r="V473" s="126">
        <v>0</v>
      </c>
      <c r="W473" s="126">
        <v>0</v>
      </c>
      <c r="X473" s="126">
        <v>0</v>
      </c>
      <c r="Y473" s="126">
        <v>0</v>
      </c>
      <c r="Z473" s="149">
        <v>0</v>
      </c>
      <c r="AB473" s="123" t="s">
        <v>191</v>
      </c>
      <c r="AC473">
        <f t="shared" si="16"/>
        <v>0</v>
      </c>
    </row>
    <row r="474" spans="1:29" x14ac:dyDescent="0.15">
      <c r="A474" s="148" t="s">
        <v>274</v>
      </c>
      <c r="B474" s="124" t="s">
        <v>173</v>
      </c>
      <c r="C474" s="124" t="s">
        <v>186</v>
      </c>
      <c r="D474" s="130">
        <v>1E-3</v>
      </c>
      <c r="E474" s="140">
        <f t="shared" si="15"/>
        <v>0</v>
      </c>
      <c r="F474" s="138">
        <v>0</v>
      </c>
      <c r="G474" s="126">
        <v>0</v>
      </c>
      <c r="H474" s="126">
        <v>0</v>
      </c>
      <c r="I474" s="126">
        <v>0</v>
      </c>
      <c r="J474" s="126">
        <v>0</v>
      </c>
      <c r="K474" s="126">
        <v>0</v>
      </c>
      <c r="L474" s="126">
        <v>0</v>
      </c>
      <c r="M474" s="126">
        <v>0</v>
      </c>
      <c r="N474" s="126">
        <v>0</v>
      </c>
      <c r="O474" s="126">
        <v>0</v>
      </c>
      <c r="P474" s="126">
        <v>0</v>
      </c>
      <c r="Q474" s="126">
        <v>0</v>
      </c>
      <c r="R474" s="126">
        <v>0</v>
      </c>
      <c r="S474" s="126">
        <v>0</v>
      </c>
      <c r="T474" s="126">
        <v>0</v>
      </c>
      <c r="U474" s="126">
        <v>0</v>
      </c>
      <c r="V474" s="126">
        <v>0</v>
      </c>
      <c r="W474" s="126">
        <v>0</v>
      </c>
      <c r="X474" s="126">
        <v>0</v>
      </c>
      <c r="Y474" s="126">
        <v>0</v>
      </c>
      <c r="Z474" s="149">
        <v>0</v>
      </c>
      <c r="AB474" s="123" t="s">
        <v>191</v>
      </c>
      <c r="AC474">
        <f t="shared" si="16"/>
        <v>0</v>
      </c>
    </row>
    <row r="475" spans="1:29" x14ac:dyDescent="0.15">
      <c r="A475" s="148" t="s">
        <v>274</v>
      </c>
      <c r="B475" s="124" t="s">
        <v>173</v>
      </c>
      <c r="C475" s="124" t="s">
        <v>186</v>
      </c>
      <c r="D475" s="130">
        <v>1E-3</v>
      </c>
      <c r="E475" s="140">
        <f t="shared" si="15"/>
        <v>0</v>
      </c>
      <c r="F475" s="138">
        <v>0</v>
      </c>
      <c r="G475" s="126">
        <v>0</v>
      </c>
      <c r="H475" s="126">
        <v>0</v>
      </c>
      <c r="I475" s="126">
        <v>0</v>
      </c>
      <c r="J475" s="126">
        <v>0</v>
      </c>
      <c r="K475" s="126">
        <v>0</v>
      </c>
      <c r="L475" s="126">
        <v>0</v>
      </c>
      <c r="M475" s="126">
        <v>0</v>
      </c>
      <c r="N475" s="126">
        <v>0</v>
      </c>
      <c r="O475" s="126">
        <v>0</v>
      </c>
      <c r="P475" s="126">
        <v>0</v>
      </c>
      <c r="Q475" s="126">
        <v>0</v>
      </c>
      <c r="R475" s="126">
        <v>0</v>
      </c>
      <c r="S475" s="126">
        <v>0</v>
      </c>
      <c r="T475" s="126">
        <v>0</v>
      </c>
      <c r="U475" s="126">
        <v>0</v>
      </c>
      <c r="V475" s="126">
        <v>0</v>
      </c>
      <c r="W475" s="126">
        <v>0</v>
      </c>
      <c r="X475" s="126">
        <v>0</v>
      </c>
      <c r="Y475" s="126">
        <v>0</v>
      </c>
      <c r="Z475" s="149">
        <v>0</v>
      </c>
      <c r="AB475" s="123" t="s">
        <v>191</v>
      </c>
      <c r="AC475">
        <f t="shared" si="16"/>
        <v>0</v>
      </c>
    </row>
    <row r="476" spans="1:29" x14ac:dyDescent="0.15">
      <c r="A476" s="148" t="s">
        <v>274</v>
      </c>
      <c r="B476" s="124" t="s">
        <v>173</v>
      </c>
      <c r="C476" s="124" t="s">
        <v>186</v>
      </c>
      <c r="D476" s="130">
        <v>1E-3</v>
      </c>
      <c r="E476" s="140">
        <f t="shared" si="15"/>
        <v>0</v>
      </c>
      <c r="F476" s="138">
        <v>0</v>
      </c>
      <c r="G476" s="126">
        <v>0</v>
      </c>
      <c r="H476" s="126">
        <v>0</v>
      </c>
      <c r="I476" s="126">
        <v>0</v>
      </c>
      <c r="J476" s="126">
        <v>0</v>
      </c>
      <c r="K476" s="126">
        <v>0</v>
      </c>
      <c r="L476" s="126">
        <v>0</v>
      </c>
      <c r="M476" s="126">
        <v>0</v>
      </c>
      <c r="N476" s="126">
        <v>0</v>
      </c>
      <c r="O476" s="126">
        <v>0</v>
      </c>
      <c r="P476" s="126">
        <v>0</v>
      </c>
      <c r="Q476" s="126">
        <v>0</v>
      </c>
      <c r="R476" s="126">
        <v>0</v>
      </c>
      <c r="S476" s="126">
        <v>0</v>
      </c>
      <c r="T476" s="126">
        <v>0</v>
      </c>
      <c r="U476" s="126">
        <v>0</v>
      </c>
      <c r="V476" s="126">
        <v>0</v>
      </c>
      <c r="W476" s="126">
        <v>0</v>
      </c>
      <c r="X476" s="126">
        <v>0</v>
      </c>
      <c r="Y476" s="126">
        <v>0</v>
      </c>
      <c r="Z476" s="149">
        <v>0</v>
      </c>
      <c r="AB476" s="123" t="s">
        <v>191</v>
      </c>
      <c r="AC476">
        <f t="shared" si="16"/>
        <v>0</v>
      </c>
    </row>
    <row r="477" spans="1:29" x14ac:dyDescent="0.15">
      <c r="A477" s="148" t="s">
        <v>274</v>
      </c>
      <c r="B477" s="124" t="s">
        <v>173</v>
      </c>
      <c r="C477" s="124" t="s">
        <v>186</v>
      </c>
      <c r="D477" s="130">
        <v>1E-3</v>
      </c>
      <c r="E477" s="140">
        <f t="shared" si="15"/>
        <v>0</v>
      </c>
      <c r="F477" s="138">
        <v>0</v>
      </c>
      <c r="G477" s="126">
        <v>0</v>
      </c>
      <c r="H477" s="126">
        <v>0</v>
      </c>
      <c r="I477" s="126">
        <v>0</v>
      </c>
      <c r="J477" s="126">
        <v>0</v>
      </c>
      <c r="K477" s="126">
        <v>0</v>
      </c>
      <c r="L477" s="126">
        <v>0</v>
      </c>
      <c r="M477" s="126">
        <v>0</v>
      </c>
      <c r="N477" s="126">
        <v>0</v>
      </c>
      <c r="O477" s="126">
        <v>0</v>
      </c>
      <c r="P477" s="126">
        <v>0</v>
      </c>
      <c r="Q477" s="126">
        <v>0</v>
      </c>
      <c r="R477" s="126">
        <v>0</v>
      </c>
      <c r="S477" s="126">
        <v>0</v>
      </c>
      <c r="T477" s="126">
        <v>0</v>
      </c>
      <c r="U477" s="126">
        <v>0</v>
      </c>
      <c r="V477" s="126">
        <v>0</v>
      </c>
      <c r="W477" s="126">
        <v>0</v>
      </c>
      <c r="X477" s="126">
        <v>0</v>
      </c>
      <c r="Y477" s="126">
        <v>0</v>
      </c>
      <c r="Z477" s="149">
        <v>0</v>
      </c>
      <c r="AB477" s="123" t="s">
        <v>191</v>
      </c>
      <c r="AC477">
        <f t="shared" si="16"/>
        <v>0</v>
      </c>
    </row>
    <row r="478" spans="1:29" x14ac:dyDescent="0.15">
      <c r="A478" s="148" t="s">
        <v>274</v>
      </c>
      <c r="B478" s="124" t="s">
        <v>173</v>
      </c>
      <c r="C478" s="124" t="s">
        <v>186</v>
      </c>
      <c r="D478" s="130">
        <v>1E-3</v>
      </c>
      <c r="E478" s="140">
        <f t="shared" si="15"/>
        <v>0</v>
      </c>
      <c r="F478" s="138">
        <v>0</v>
      </c>
      <c r="G478" s="126">
        <v>0</v>
      </c>
      <c r="H478" s="126">
        <v>0</v>
      </c>
      <c r="I478" s="126">
        <v>0</v>
      </c>
      <c r="J478" s="126">
        <v>0</v>
      </c>
      <c r="K478" s="126">
        <v>0</v>
      </c>
      <c r="L478" s="126">
        <v>0</v>
      </c>
      <c r="M478" s="126">
        <v>0</v>
      </c>
      <c r="N478" s="126">
        <v>0</v>
      </c>
      <c r="O478" s="126">
        <v>0</v>
      </c>
      <c r="P478" s="126">
        <v>0</v>
      </c>
      <c r="Q478" s="126">
        <v>0</v>
      </c>
      <c r="R478" s="126">
        <v>0</v>
      </c>
      <c r="S478" s="126">
        <v>0</v>
      </c>
      <c r="T478" s="126">
        <v>0</v>
      </c>
      <c r="U478" s="126">
        <v>0</v>
      </c>
      <c r="V478" s="126">
        <v>0</v>
      </c>
      <c r="W478" s="126">
        <v>0</v>
      </c>
      <c r="X478" s="126">
        <v>0</v>
      </c>
      <c r="Y478" s="126">
        <v>0</v>
      </c>
      <c r="Z478" s="149">
        <v>0</v>
      </c>
      <c r="AB478" s="123" t="s">
        <v>191</v>
      </c>
      <c r="AC478">
        <f t="shared" si="16"/>
        <v>0</v>
      </c>
    </row>
    <row r="479" spans="1:29" x14ac:dyDescent="0.15">
      <c r="A479" s="148" t="s">
        <v>274</v>
      </c>
      <c r="B479" s="124" t="s">
        <v>173</v>
      </c>
      <c r="C479" s="124" t="s">
        <v>186</v>
      </c>
      <c r="D479" s="130">
        <v>3.0000000000000001E-3</v>
      </c>
      <c r="E479" s="140">
        <f t="shared" si="15"/>
        <v>1100000</v>
      </c>
      <c r="F479" s="138">
        <v>0</v>
      </c>
      <c r="G479" s="126">
        <v>0</v>
      </c>
      <c r="H479" s="126">
        <v>0</v>
      </c>
      <c r="I479" s="126">
        <v>63166</v>
      </c>
      <c r="J479" s="126">
        <v>63355</v>
      </c>
      <c r="K479" s="126">
        <v>63545</v>
      </c>
      <c r="L479" s="126">
        <v>63737</v>
      </c>
      <c r="M479" s="126">
        <v>63928</v>
      </c>
      <c r="N479" s="126">
        <v>64120</v>
      </c>
      <c r="O479" s="126">
        <v>64312</v>
      </c>
      <c r="P479" s="126">
        <v>64505</v>
      </c>
      <c r="Q479" s="126">
        <v>64699</v>
      </c>
      <c r="R479" s="126">
        <v>64893</v>
      </c>
      <c r="S479" s="126">
        <v>65087</v>
      </c>
      <c r="T479" s="126">
        <v>65283</v>
      </c>
      <c r="U479" s="126">
        <v>65480</v>
      </c>
      <c r="V479" s="126">
        <v>65677</v>
      </c>
      <c r="W479" s="126">
        <v>65873</v>
      </c>
      <c r="X479" s="126">
        <v>66071</v>
      </c>
      <c r="Y479" s="126">
        <v>66269</v>
      </c>
      <c r="Z479" s="149">
        <v>0</v>
      </c>
      <c r="AB479" s="123" t="s">
        <v>191</v>
      </c>
      <c r="AC479">
        <f t="shared" si="16"/>
        <v>3300</v>
      </c>
    </row>
    <row r="480" spans="1:29" x14ac:dyDescent="0.15">
      <c r="A480" s="148" t="s">
        <v>274</v>
      </c>
      <c r="B480" s="124" t="s">
        <v>178</v>
      </c>
      <c r="C480" s="124" t="s">
        <v>186</v>
      </c>
      <c r="D480" s="130">
        <v>3.0000000000000001E-3</v>
      </c>
      <c r="E480" s="140">
        <f t="shared" si="15"/>
        <v>800000</v>
      </c>
      <c r="F480" s="138">
        <v>0</v>
      </c>
      <c r="G480" s="126">
        <v>0</v>
      </c>
      <c r="H480" s="126">
        <v>0</v>
      </c>
      <c r="I480" s="126">
        <v>45938</v>
      </c>
      <c r="J480" s="126">
        <v>46077</v>
      </c>
      <c r="K480" s="126">
        <v>46215</v>
      </c>
      <c r="L480" s="126">
        <v>46353</v>
      </c>
      <c r="M480" s="126">
        <v>46493</v>
      </c>
      <c r="N480" s="126">
        <v>46633</v>
      </c>
      <c r="O480" s="126">
        <v>46773</v>
      </c>
      <c r="P480" s="126">
        <v>46913</v>
      </c>
      <c r="Q480" s="126">
        <v>47053</v>
      </c>
      <c r="R480" s="126">
        <v>47195</v>
      </c>
      <c r="S480" s="126">
        <v>47337</v>
      </c>
      <c r="T480" s="126">
        <v>47479</v>
      </c>
      <c r="U480" s="126">
        <v>47621</v>
      </c>
      <c r="V480" s="126">
        <v>47764</v>
      </c>
      <c r="W480" s="126">
        <v>47908</v>
      </c>
      <c r="X480" s="126">
        <v>48052</v>
      </c>
      <c r="Y480" s="126">
        <v>48196</v>
      </c>
      <c r="Z480" s="149">
        <v>0</v>
      </c>
      <c r="AB480" s="123" t="s">
        <v>191</v>
      </c>
      <c r="AC480">
        <f t="shared" si="16"/>
        <v>2400</v>
      </c>
    </row>
    <row r="481" spans="1:29" x14ac:dyDescent="0.15">
      <c r="A481" s="148" t="s">
        <v>274</v>
      </c>
      <c r="B481" s="124" t="s">
        <v>173</v>
      </c>
      <c r="C481" s="124" t="s">
        <v>186</v>
      </c>
      <c r="D481" s="130">
        <v>1E-3</v>
      </c>
      <c r="E481" s="140">
        <f t="shared" si="15"/>
        <v>1300000</v>
      </c>
      <c r="F481" s="138">
        <v>0</v>
      </c>
      <c r="G481" s="126">
        <v>0</v>
      </c>
      <c r="H481" s="126">
        <v>0</v>
      </c>
      <c r="I481" s="126">
        <v>107738</v>
      </c>
      <c r="J481" s="126">
        <v>107847</v>
      </c>
      <c r="K481" s="126">
        <v>107955</v>
      </c>
      <c r="L481" s="126">
        <v>108061</v>
      </c>
      <c r="M481" s="126">
        <v>108172</v>
      </c>
      <c r="N481" s="126">
        <v>108278</v>
      </c>
      <c r="O481" s="126">
        <v>108385</v>
      </c>
      <c r="P481" s="126">
        <v>108497</v>
      </c>
      <c r="Q481" s="126">
        <v>108603</v>
      </c>
      <c r="R481" s="126">
        <v>108714</v>
      </c>
      <c r="S481" s="126">
        <v>108819</v>
      </c>
      <c r="T481" s="126">
        <v>108931</v>
      </c>
      <c r="U481" s="126">
        <v>0</v>
      </c>
      <c r="V481" s="126">
        <v>0</v>
      </c>
      <c r="W481" s="126">
        <v>0</v>
      </c>
      <c r="X481" s="126">
        <v>0</v>
      </c>
      <c r="Y481" s="126">
        <v>0</v>
      </c>
      <c r="Z481" s="149">
        <v>0</v>
      </c>
      <c r="AB481" s="123" t="s">
        <v>191</v>
      </c>
      <c r="AC481">
        <f t="shared" si="16"/>
        <v>1300</v>
      </c>
    </row>
    <row r="482" spans="1:29" x14ac:dyDescent="0.15">
      <c r="A482" s="148" t="s">
        <v>274</v>
      </c>
      <c r="B482" s="124" t="s">
        <v>178</v>
      </c>
      <c r="C482" s="124" t="s">
        <v>186</v>
      </c>
      <c r="D482" s="130">
        <v>1E-3</v>
      </c>
      <c r="E482" s="140">
        <f t="shared" si="15"/>
        <v>1000000</v>
      </c>
      <c r="F482" s="138">
        <v>0</v>
      </c>
      <c r="G482" s="126">
        <v>0</v>
      </c>
      <c r="H482" s="126">
        <v>0</v>
      </c>
      <c r="I482" s="126">
        <v>82876</v>
      </c>
      <c r="J482" s="126">
        <v>82959</v>
      </c>
      <c r="K482" s="126">
        <v>83041</v>
      </c>
      <c r="L482" s="126">
        <v>83125</v>
      </c>
      <c r="M482" s="126">
        <v>83208</v>
      </c>
      <c r="N482" s="126">
        <v>83291</v>
      </c>
      <c r="O482" s="126">
        <v>83375</v>
      </c>
      <c r="P482" s="126">
        <v>83457</v>
      </c>
      <c r="Q482" s="126">
        <v>83541</v>
      </c>
      <c r="R482" s="126">
        <v>83625</v>
      </c>
      <c r="S482" s="126">
        <v>83709</v>
      </c>
      <c r="T482" s="126">
        <v>83793</v>
      </c>
      <c r="U482" s="126">
        <v>0</v>
      </c>
      <c r="V482" s="126">
        <v>0</v>
      </c>
      <c r="W482" s="126">
        <v>0</v>
      </c>
      <c r="X482" s="126">
        <v>0</v>
      </c>
      <c r="Y482" s="126">
        <v>0</v>
      </c>
      <c r="Z482" s="149">
        <v>0</v>
      </c>
      <c r="AB482" s="123" t="s">
        <v>191</v>
      </c>
      <c r="AC482">
        <f t="shared" si="16"/>
        <v>1000</v>
      </c>
    </row>
    <row r="483" spans="1:29" x14ac:dyDescent="0.15">
      <c r="A483" s="148" t="s">
        <v>274</v>
      </c>
      <c r="B483" s="124" t="s">
        <v>173</v>
      </c>
      <c r="C483" s="124" t="s">
        <v>186</v>
      </c>
      <c r="D483" s="130">
        <v>1E-3</v>
      </c>
      <c r="E483" s="140">
        <f t="shared" si="15"/>
        <v>4100000</v>
      </c>
      <c r="F483" s="138">
        <v>0</v>
      </c>
      <c r="G483" s="126">
        <v>0</v>
      </c>
      <c r="H483" s="126">
        <v>0</v>
      </c>
      <c r="I483" s="126">
        <v>339791</v>
      </c>
      <c r="J483" s="126">
        <v>340131</v>
      </c>
      <c r="K483" s="126">
        <v>340471</v>
      </c>
      <c r="L483" s="126">
        <v>340812</v>
      </c>
      <c r="M483" s="126">
        <v>341153</v>
      </c>
      <c r="N483" s="126">
        <v>341494</v>
      </c>
      <c r="O483" s="126">
        <v>341835</v>
      </c>
      <c r="P483" s="126">
        <v>342177</v>
      </c>
      <c r="Q483" s="126">
        <v>342520</v>
      </c>
      <c r="R483" s="126">
        <v>342862</v>
      </c>
      <c r="S483" s="126">
        <v>343206</v>
      </c>
      <c r="T483" s="126">
        <v>343548</v>
      </c>
      <c r="U483" s="126">
        <v>0</v>
      </c>
      <c r="V483" s="126">
        <v>0</v>
      </c>
      <c r="W483" s="126">
        <v>0</v>
      </c>
      <c r="X483" s="126">
        <v>0</v>
      </c>
      <c r="Y483" s="126">
        <v>0</v>
      </c>
      <c r="Z483" s="149">
        <v>0</v>
      </c>
      <c r="AB483" s="123" t="s">
        <v>191</v>
      </c>
      <c r="AC483">
        <f t="shared" si="16"/>
        <v>4100</v>
      </c>
    </row>
    <row r="484" spans="1:29" x14ac:dyDescent="0.15">
      <c r="A484" s="148" t="s">
        <v>274</v>
      </c>
      <c r="B484" s="124" t="s">
        <v>178</v>
      </c>
      <c r="C484" s="124" t="s">
        <v>186</v>
      </c>
      <c r="D484" s="130">
        <v>1E-3</v>
      </c>
      <c r="E484" s="140">
        <f t="shared" si="15"/>
        <v>3200000</v>
      </c>
      <c r="F484" s="138">
        <v>0</v>
      </c>
      <c r="G484" s="126">
        <v>0</v>
      </c>
      <c r="H484" s="126">
        <v>0</v>
      </c>
      <c r="I484" s="126">
        <v>265203</v>
      </c>
      <c r="J484" s="126">
        <v>265468</v>
      </c>
      <c r="K484" s="126">
        <v>265734</v>
      </c>
      <c r="L484" s="126">
        <v>266000</v>
      </c>
      <c r="M484" s="126">
        <v>266265</v>
      </c>
      <c r="N484" s="126">
        <v>266532</v>
      </c>
      <c r="O484" s="126">
        <v>266799</v>
      </c>
      <c r="P484" s="126">
        <v>267065</v>
      </c>
      <c r="Q484" s="126">
        <v>267333</v>
      </c>
      <c r="R484" s="126">
        <v>267599</v>
      </c>
      <c r="S484" s="126">
        <v>267867</v>
      </c>
      <c r="T484" s="126">
        <v>268135</v>
      </c>
      <c r="U484" s="126">
        <v>0</v>
      </c>
      <c r="V484" s="126">
        <v>0</v>
      </c>
      <c r="W484" s="126">
        <v>0</v>
      </c>
      <c r="X484" s="126">
        <v>0</v>
      </c>
      <c r="Y484" s="126">
        <v>0</v>
      </c>
      <c r="Z484" s="149">
        <v>0</v>
      </c>
      <c r="AB484" s="123" t="s">
        <v>191</v>
      </c>
      <c r="AC484">
        <f t="shared" si="16"/>
        <v>3200</v>
      </c>
    </row>
    <row r="485" spans="1:29" x14ac:dyDescent="0.15">
      <c r="A485" s="148" t="s">
        <v>274</v>
      </c>
      <c r="B485" s="124" t="s">
        <v>173</v>
      </c>
      <c r="C485" s="124" t="s">
        <v>186</v>
      </c>
      <c r="D485" s="130">
        <v>1E-3</v>
      </c>
      <c r="E485" s="140">
        <f t="shared" si="15"/>
        <v>9000000</v>
      </c>
      <c r="F485" s="138">
        <v>0</v>
      </c>
      <c r="G485" s="126">
        <v>0</v>
      </c>
      <c r="H485" s="126">
        <v>0</v>
      </c>
      <c r="I485" s="126">
        <v>745883</v>
      </c>
      <c r="J485" s="126">
        <v>746629</v>
      </c>
      <c r="K485" s="126">
        <v>747376</v>
      </c>
      <c r="L485" s="126">
        <v>748123</v>
      </c>
      <c r="M485" s="126">
        <v>748871</v>
      </c>
      <c r="N485" s="126">
        <v>749621</v>
      </c>
      <c r="O485" s="126">
        <v>750371</v>
      </c>
      <c r="P485" s="126">
        <v>751121</v>
      </c>
      <c r="Q485" s="126">
        <v>751872</v>
      </c>
      <c r="R485" s="126">
        <v>752624</v>
      </c>
      <c r="S485" s="126">
        <v>753378</v>
      </c>
      <c r="T485" s="126">
        <v>754131</v>
      </c>
      <c r="U485" s="126">
        <v>0</v>
      </c>
      <c r="V485" s="126">
        <v>0</v>
      </c>
      <c r="W485" s="126">
        <v>0</v>
      </c>
      <c r="X485" s="126">
        <v>0</v>
      </c>
      <c r="Y485" s="126">
        <v>0</v>
      </c>
      <c r="Z485" s="149">
        <v>0</v>
      </c>
      <c r="AB485" s="123" t="s">
        <v>191</v>
      </c>
      <c r="AC485">
        <f t="shared" si="16"/>
        <v>9000</v>
      </c>
    </row>
    <row r="486" spans="1:29" x14ac:dyDescent="0.15">
      <c r="A486" s="148" t="s">
        <v>274</v>
      </c>
      <c r="B486" s="124" t="s">
        <v>178</v>
      </c>
      <c r="C486" s="124" t="s">
        <v>186</v>
      </c>
      <c r="D486" s="130">
        <v>1E-3</v>
      </c>
      <c r="E486" s="140">
        <f t="shared" si="15"/>
        <v>6700000</v>
      </c>
      <c r="F486" s="138">
        <v>0</v>
      </c>
      <c r="G486" s="126">
        <v>0</v>
      </c>
      <c r="H486" s="126">
        <v>0</v>
      </c>
      <c r="I486" s="126">
        <v>555269</v>
      </c>
      <c r="J486" s="126">
        <v>555823</v>
      </c>
      <c r="K486" s="126">
        <v>556379</v>
      </c>
      <c r="L486" s="126">
        <v>556937</v>
      </c>
      <c r="M486" s="126">
        <v>557493</v>
      </c>
      <c r="N486" s="126">
        <v>558051</v>
      </c>
      <c r="O486" s="126">
        <v>558609</v>
      </c>
      <c r="P486" s="126">
        <v>559168</v>
      </c>
      <c r="Q486" s="126">
        <v>559728</v>
      </c>
      <c r="R486" s="126">
        <v>560287</v>
      </c>
      <c r="S486" s="126">
        <v>560848</v>
      </c>
      <c r="T486" s="126">
        <v>561408</v>
      </c>
      <c r="U486" s="126">
        <v>0</v>
      </c>
      <c r="V486" s="126">
        <v>0</v>
      </c>
      <c r="W486" s="126">
        <v>0</v>
      </c>
      <c r="X486" s="126">
        <v>0</v>
      </c>
      <c r="Y486" s="126">
        <v>0</v>
      </c>
      <c r="Z486" s="149">
        <v>0</v>
      </c>
      <c r="AB486" s="123" t="s">
        <v>191</v>
      </c>
      <c r="AC486">
        <f t="shared" si="16"/>
        <v>6700</v>
      </c>
    </row>
    <row r="487" spans="1:29" x14ac:dyDescent="0.15">
      <c r="A487" s="148" t="s">
        <v>274</v>
      </c>
      <c r="B487" s="124" t="s">
        <v>173</v>
      </c>
      <c r="C487" s="124" t="s">
        <v>186</v>
      </c>
      <c r="D487" s="130">
        <v>1E-3</v>
      </c>
      <c r="E487" s="140">
        <f t="shared" si="15"/>
        <v>7100000</v>
      </c>
      <c r="F487" s="138">
        <v>0</v>
      </c>
      <c r="G487" s="126">
        <v>0</v>
      </c>
      <c r="H487" s="126">
        <v>0</v>
      </c>
      <c r="I487" s="126">
        <v>588419</v>
      </c>
      <c r="J487" s="126">
        <v>589007</v>
      </c>
      <c r="K487" s="126">
        <v>589597</v>
      </c>
      <c r="L487" s="126">
        <v>590186</v>
      </c>
      <c r="M487" s="126">
        <v>590776</v>
      </c>
      <c r="N487" s="126">
        <v>591368</v>
      </c>
      <c r="O487" s="126">
        <v>591959</v>
      </c>
      <c r="P487" s="126">
        <v>592551</v>
      </c>
      <c r="Q487" s="126">
        <v>593144</v>
      </c>
      <c r="R487" s="126">
        <v>593737</v>
      </c>
      <c r="S487" s="126">
        <v>594331</v>
      </c>
      <c r="T487" s="126">
        <v>594925</v>
      </c>
      <c r="U487" s="126">
        <v>0</v>
      </c>
      <c r="V487" s="126">
        <v>0</v>
      </c>
      <c r="W487" s="126">
        <v>0</v>
      </c>
      <c r="X487" s="126">
        <v>0</v>
      </c>
      <c r="Y487" s="126">
        <v>0</v>
      </c>
      <c r="Z487" s="149">
        <v>0</v>
      </c>
      <c r="AB487" s="123" t="s">
        <v>191</v>
      </c>
      <c r="AC487">
        <f t="shared" si="16"/>
        <v>7100</v>
      </c>
    </row>
    <row r="488" spans="1:29" x14ac:dyDescent="0.15">
      <c r="A488" s="148" t="s">
        <v>275</v>
      </c>
      <c r="B488" s="124" t="s">
        <v>176</v>
      </c>
      <c r="C488" s="124" t="s">
        <v>186</v>
      </c>
      <c r="D488" s="130">
        <v>8.0000000000000002E-3</v>
      </c>
      <c r="E488" s="140">
        <f t="shared" si="15"/>
        <v>3681108</v>
      </c>
      <c r="F488" s="138">
        <v>321448</v>
      </c>
      <c r="G488" s="126">
        <v>324025</v>
      </c>
      <c r="H488" s="126">
        <v>326622</v>
      </c>
      <c r="I488" s="126">
        <v>329239</v>
      </c>
      <c r="J488" s="126">
        <v>331879</v>
      </c>
      <c r="K488" s="126">
        <v>334540</v>
      </c>
      <c r="L488" s="126">
        <v>337221</v>
      </c>
      <c r="M488" s="126">
        <v>339924</v>
      </c>
      <c r="N488" s="126">
        <v>342649</v>
      </c>
      <c r="O488" s="126">
        <v>345396</v>
      </c>
      <c r="P488" s="126">
        <v>348165</v>
      </c>
      <c r="Q488" s="126">
        <v>0</v>
      </c>
      <c r="R488" s="126">
        <v>0</v>
      </c>
      <c r="S488" s="126">
        <v>0</v>
      </c>
      <c r="T488" s="126">
        <v>0</v>
      </c>
      <c r="U488" s="126">
        <v>0</v>
      </c>
      <c r="V488" s="126">
        <v>0</v>
      </c>
      <c r="W488" s="126">
        <v>0</v>
      </c>
      <c r="X488" s="126">
        <v>0</v>
      </c>
      <c r="Y488" s="126">
        <v>0</v>
      </c>
      <c r="Z488" s="149">
        <v>0</v>
      </c>
      <c r="AB488" s="123" t="s">
        <v>191</v>
      </c>
      <c r="AC488">
        <f t="shared" si="16"/>
        <v>29448.864000000001</v>
      </c>
    </row>
    <row r="489" spans="1:29" x14ac:dyDescent="0.15">
      <c r="A489" s="148" t="s">
        <v>275</v>
      </c>
      <c r="B489" s="124" t="s">
        <v>176</v>
      </c>
      <c r="C489" s="124" t="s">
        <v>186</v>
      </c>
      <c r="D489" s="130">
        <v>6.9999999999999993E-3</v>
      </c>
      <c r="E489" s="140">
        <f t="shared" si="15"/>
        <v>700000</v>
      </c>
      <c r="F489" s="138">
        <v>56118</v>
      </c>
      <c r="G489" s="126">
        <v>56511</v>
      </c>
      <c r="H489" s="126">
        <v>56907</v>
      </c>
      <c r="I489" s="126">
        <v>57306</v>
      </c>
      <c r="J489" s="126">
        <v>57709</v>
      </c>
      <c r="K489" s="126">
        <v>58113</v>
      </c>
      <c r="L489" s="126">
        <v>58520</v>
      </c>
      <c r="M489" s="126">
        <v>58931</v>
      </c>
      <c r="N489" s="126">
        <v>59344</v>
      </c>
      <c r="O489" s="126">
        <v>59760</v>
      </c>
      <c r="P489" s="126">
        <v>60179</v>
      </c>
      <c r="Q489" s="126">
        <v>60602</v>
      </c>
      <c r="R489" s="126">
        <v>0</v>
      </c>
      <c r="S489" s="126">
        <v>0</v>
      </c>
      <c r="T489" s="126">
        <v>0</v>
      </c>
      <c r="U489" s="126">
        <v>0</v>
      </c>
      <c r="V489" s="126">
        <v>0</v>
      </c>
      <c r="W489" s="126">
        <v>0</v>
      </c>
      <c r="X489" s="126">
        <v>0</v>
      </c>
      <c r="Y489" s="126">
        <v>0</v>
      </c>
      <c r="Z489" s="149">
        <v>0</v>
      </c>
      <c r="AB489" s="123" t="s">
        <v>191</v>
      </c>
      <c r="AC489">
        <f t="shared" si="16"/>
        <v>4899.9999999999991</v>
      </c>
    </row>
    <row r="490" spans="1:29" x14ac:dyDescent="0.15">
      <c r="A490" s="148" t="s">
        <v>275</v>
      </c>
      <c r="B490" s="124" t="s">
        <v>176</v>
      </c>
      <c r="C490" s="124" t="s">
        <v>192</v>
      </c>
      <c r="D490" s="130">
        <v>5.0000000000000001E-3</v>
      </c>
      <c r="E490" s="140">
        <f t="shared" si="15"/>
        <v>6400000</v>
      </c>
      <c r="F490" s="138">
        <v>0</v>
      </c>
      <c r="G490" s="126">
        <v>0</v>
      </c>
      <c r="H490" s="126">
        <v>800000</v>
      </c>
      <c r="I490" s="126">
        <v>800000</v>
      </c>
      <c r="J490" s="126">
        <v>800000</v>
      </c>
      <c r="K490" s="126">
        <v>800000</v>
      </c>
      <c r="L490" s="126">
        <v>800000</v>
      </c>
      <c r="M490" s="126">
        <v>800000</v>
      </c>
      <c r="N490" s="126">
        <v>800000</v>
      </c>
      <c r="O490" s="126">
        <v>800000</v>
      </c>
      <c r="P490" s="126">
        <v>0</v>
      </c>
      <c r="Q490" s="126">
        <v>0</v>
      </c>
      <c r="R490" s="126">
        <v>0</v>
      </c>
      <c r="S490" s="126">
        <v>0</v>
      </c>
      <c r="T490" s="126">
        <v>0</v>
      </c>
      <c r="U490" s="126">
        <v>0</v>
      </c>
      <c r="V490" s="126">
        <v>0</v>
      </c>
      <c r="W490" s="126">
        <v>0</v>
      </c>
      <c r="X490" s="126">
        <v>0</v>
      </c>
      <c r="Y490" s="126">
        <v>0</v>
      </c>
      <c r="Z490" s="149">
        <v>0</v>
      </c>
      <c r="AB490" s="123" t="s">
        <v>191</v>
      </c>
      <c r="AC490">
        <f t="shared" si="16"/>
        <v>32000</v>
      </c>
    </row>
    <row r="491" spans="1:29" x14ac:dyDescent="0.15">
      <c r="A491" s="148"/>
      <c r="B491" s="124"/>
      <c r="C491" s="124"/>
      <c r="D491" s="130"/>
      <c r="E491" s="140">
        <f t="shared" si="15"/>
        <v>0</v>
      </c>
      <c r="F491" s="138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49"/>
      <c r="AB491" s="123" t="s">
        <v>191</v>
      </c>
      <c r="AC491">
        <f t="shared" si="16"/>
        <v>0</v>
      </c>
    </row>
    <row r="492" spans="1:29" x14ac:dyDescent="0.15">
      <c r="A492" s="148"/>
      <c r="B492" s="124"/>
      <c r="C492" s="124"/>
      <c r="D492" s="130"/>
      <c r="E492" s="140">
        <f t="shared" si="15"/>
        <v>0</v>
      </c>
      <c r="F492" s="138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49"/>
      <c r="AB492" s="123" t="s">
        <v>191</v>
      </c>
      <c r="AC492">
        <f t="shared" si="16"/>
        <v>0</v>
      </c>
    </row>
    <row r="493" spans="1:29" x14ac:dyDescent="0.15">
      <c r="A493" s="148"/>
      <c r="B493" s="124"/>
      <c r="C493" s="124"/>
      <c r="D493" s="130"/>
      <c r="E493" s="140">
        <f t="shared" si="15"/>
        <v>0</v>
      </c>
      <c r="F493" s="138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49"/>
      <c r="AB493" s="123" t="s">
        <v>191</v>
      </c>
      <c r="AC493">
        <f t="shared" si="16"/>
        <v>0</v>
      </c>
    </row>
    <row r="494" spans="1:29" x14ac:dyDescent="0.15">
      <c r="A494" s="148"/>
      <c r="B494" s="124"/>
      <c r="C494" s="124"/>
      <c r="D494" s="130"/>
      <c r="E494" s="140">
        <f t="shared" si="15"/>
        <v>0</v>
      </c>
      <c r="F494" s="138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49"/>
      <c r="AB494" s="123" t="s">
        <v>191</v>
      </c>
      <c r="AC494">
        <f t="shared" si="16"/>
        <v>0</v>
      </c>
    </row>
    <row r="495" spans="1:29" x14ac:dyDescent="0.15">
      <c r="A495" s="148"/>
      <c r="B495" s="124"/>
      <c r="C495" s="124"/>
      <c r="D495" s="130"/>
      <c r="E495" s="140">
        <f t="shared" si="15"/>
        <v>0</v>
      </c>
      <c r="F495" s="138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49"/>
      <c r="AB495" s="123" t="s">
        <v>191</v>
      </c>
      <c r="AC495">
        <f t="shared" si="16"/>
        <v>0</v>
      </c>
    </row>
    <row r="496" spans="1:29" x14ac:dyDescent="0.15">
      <c r="A496" s="148"/>
      <c r="B496" s="124"/>
      <c r="C496" s="124"/>
      <c r="D496" s="130"/>
      <c r="E496" s="140">
        <f t="shared" si="15"/>
        <v>0</v>
      </c>
      <c r="F496" s="138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49"/>
      <c r="AB496" s="123" t="s">
        <v>191</v>
      </c>
      <c r="AC496">
        <f t="shared" si="16"/>
        <v>0</v>
      </c>
    </row>
    <row r="497" spans="1:29" x14ac:dyDescent="0.15">
      <c r="A497" s="148"/>
      <c r="B497" s="124"/>
      <c r="C497" s="124"/>
      <c r="D497" s="130"/>
      <c r="E497" s="140">
        <f t="shared" si="15"/>
        <v>0</v>
      </c>
      <c r="F497" s="138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49"/>
      <c r="AB497" s="123" t="s">
        <v>191</v>
      </c>
      <c r="AC497">
        <f t="shared" si="16"/>
        <v>0</v>
      </c>
    </row>
    <row r="498" spans="1:29" x14ac:dyDescent="0.15">
      <c r="A498" s="148"/>
      <c r="B498" s="124"/>
      <c r="C498" s="124"/>
      <c r="D498" s="130"/>
      <c r="E498" s="140">
        <f t="shared" si="15"/>
        <v>0</v>
      </c>
      <c r="F498" s="138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49"/>
      <c r="AB498" s="123" t="s">
        <v>191</v>
      </c>
      <c r="AC498">
        <f t="shared" si="16"/>
        <v>0</v>
      </c>
    </row>
    <row r="499" spans="1:29" x14ac:dyDescent="0.15">
      <c r="A499" s="148"/>
      <c r="B499" s="124"/>
      <c r="C499" s="124"/>
      <c r="D499" s="130"/>
      <c r="E499" s="140">
        <f t="shared" si="15"/>
        <v>0</v>
      </c>
      <c r="F499" s="138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49"/>
      <c r="AB499" s="123" t="s">
        <v>191</v>
      </c>
      <c r="AC499">
        <f t="shared" si="16"/>
        <v>0</v>
      </c>
    </row>
    <row r="500" spans="1:29" x14ac:dyDescent="0.15">
      <c r="A500" s="148"/>
      <c r="B500" s="124"/>
      <c r="C500" s="124"/>
      <c r="D500" s="130"/>
      <c r="E500" s="140">
        <f t="shared" si="15"/>
        <v>0</v>
      </c>
      <c r="F500" s="138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49"/>
      <c r="AB500" s="123" t="s">
        <v>191</v>
      </c>
      <c r="AC500">
        <f t="shared" si="16"/>
        <v>0</v>
      </c>
    </row>
    <row r="501" spans="1:29" x14ac:dyDescent="0.15">
      <c r="A501" s="148"/>
      <c r="B501" s="124"/>
      <c r="C501" s="124"/>
      <c r="D501" s="130"/>
      <c r="E501" s="140">
        <f t="shared" si="15"/>
        <v>0</v>
      </c>
      <c r="F501" s="138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49"/>
      <c r="AB501" s="123" t="s">
        <v>191</v>
      </c>
      <c r="AC501">
        <f t="shared" si="16"/>
        <v>0</v>
      </c>
    </row>
    <row r="502" spans="1:29" x14ac:dyDescent="0.15">
      <c r="A502" s="148"/>
      <c r="B502" s="124"/>
      <c r="C502" s="124"/>
      <c r="D502" s="130"/>
      <c r="E502" s="140">
        <f t="shared" si="15"/>
        <v>0</v>
      </c>
      <c r="F502" s="138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49"/>
      <c r="AB502" s="123" t="s">
        <v>191</v>
      </c>
      <c r="AC502">
        <f t="shared" si="16"/>
        <v>0</v>
      </c>
    </row>
    <row r="503" spans="1:29" x14ac:dyDescent="0.15">
      <c r="A503" s="148"/>
      <c r="B503" s="124"/>
      <c r="C503" s="124"/>
      <c r="D503" s="130"/>
      <c r="E503" s="140">
        <f t="shared" si="15"/>
        <v>0</v>
      </c>
      <c r="F503" s="138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49"/>
      <c r="AB503" s="123" t="s">
        <v>191</v>
      </c>
      <c r="AC503">
        <f t="shared" si="16"/>
        <v>0</v>
      </c>
    </row>
    <row r="504" spans="1:29" ht="14.25" thickBot="1" x14ac:dyDescent="0.2">
      <c r="A504" s="150"/>
      <c r="B504" s="151" t="s">
        <v>197</v>
      </c>
      <c r="C504" s="151"/>
      <c r="D504" s="152"/>
      <c r="E504" s="153">
        <f>SUM(E8:E503)</f>
        <v>12065450254</v>
      </c>
      <c r="F504" s="154">
        <f t="shared" ref="F504:Z504" si="17">SUM(F8:F503)</f>
        <v>1178234881</v>
      </c>
      <c r="G504" s="155">
        <f t="shared" si="17"/>
        <v>1196878492</v>
      </c>
      <c r="H504" s="155">
        <f t="shared" si="17"/>
        <v>1039643056</v>
      </c>
      <c r="I504" s="155">
        <f t="shared" si="17"/>
        <v>1051475512</v>
      </c>
      <c r="J504" s="155">
        <f t="shared" si="17"/>
        <v>872533258</v>
      </c>
      <c r="K504" s="155">
        <f t="shared" si="17"/>
        <v>823558824</v>
      </c>
      <c r="L504" s="155">
        <f t="shared" si="17"/>
        <v>784264060</v>
      </c>
      <c r="M504" s="155">
        <f t="shared" si="17"/>
        <v>717826366</v>
      </c>
      <c r="N504" s="155">
        <f t="shared" si="17"/>
        <v>627853777</v>
      </c>
      <c r="O504" s="155">
        <f t="shared" si="17"/>
        <v>589719394</v>
      </c>
      <c r="P504" s="155">
        <f t="shared" si="17"/>
        <v>578533926</v>
      </c>
      <c r="Q504" s="155">
        <f t="shared" si="17"/>
        <v>540982237</v>
      </c>
      <c r="R504" s="155">
        <f t="shared" si="17"/>
        <v>451081674</v>
      </c>
      <c r="S504" s="155">
        <f t="shared" si="17"/>
        <v>356632658</v>
      </c>
      <c r="T504" s="155">
        <f t="shared" si="17"/>
        <v>272511661</v>
      </c>
      <c r="U504" s="155">
        <f t="shared" si="17"/>
        <v>209434606</v>
      </c>
      <c r="V504" s="155">
        <f t="shared" si="17"/>
        <v>176248768</v>
      </c>
      <c r="W504" s="155">
        <f t="shared" si="17"/>
        <v>153785213</v>
      </c>
      <c r="X504" s="155">
        <f t="shared" si="17"/>
        <v>95342660</v>
      </c>
      <c r="Y504" s="155">
        <f t="shared" si="17"/>
        <v>72464270</v>
      </c>
      <c r="Z504" s="156">
        <f t="shared" si="17"/>
        <v>276444961</v>
      </c>
      <c r="AB504" s="123" t="s">
        <v>191</v>
      </c>
      <c r="AC504" s="127">
        <f>SUM(AC8:AC503)</f>
        <v>122790592.35409988</v>
      </c>
    </row>
    <row r="505" spans="1:29" x14ac:dyDescent="0.15">
      <c r="A505" s="316"/>
      <c r="B505" s="316"/>
      <c r="C505" s="316"/>
      <c r="D505" s="316"/>
    </row>
    <row r="506" spans="1:29" x14ac:dyDescent="0.15">
      <c r="A506" s="123" t="s">
        <v>191</v>
      </c>
      <c r="B506" s="123" t="s">
        <v>191</v>
      </c>
      <c r="C506" s="123" t="s">
        <v>191</v>
      </c>
      <c r="D506" s="123" t="s">
        <v>191</v>
      </c>
      <c r="E506" s="123" t="s">
        <v>191</v>
      </c>
      <c r="F506" s="123" t="s">
        <v>191</v>
      </c>
      <c r="G506" s="123" t="s">
        <v>191</v>
      </c>
      <c r="H506" s="123" t="s">
        <v>191</v>
      </c>
      <c r="I506" s="123" t="s">
        <v>191</v>
      </c>
      <c r="J506" s="123" t="s">
        <v>191</v>
      </c>
      <c r="K506" s="123" t="s">
        <v>191</v>
      </c>
      <c r="L506" s="123" t="s">
        <v>191</v>
      </c>
      <c r="M506" s="123" t="s">
        <v>191</v>
      </c>
      <c r="N506" s="123" t="s">
        <v>191</v>
      </c>
      <c r="O506" s="123" t="s">
        <v>191</v>
      </c>
      <c r="P506" s="123" t="s">
        <v>191</v>
      </c>
      <c r="Q506" s="123" t="s">
        <v>191</v>
      </c>
      <c r="R506" s="123" t="s">
        <v>191</v>
      </c>
      <c r="S506" s="123" t="s">
        <v>191</v>
      </c>
      <c r="T506" s="123" t="s">
        <v>191</v>
      </c>
      <c r="U506" s="123" t="s">
        <v>191</v>
      </c>
      <c r="V506" s="123" t="s">
        <v>191</v>
      </c>
      <c r="W506" s="123" t="s">
        <v>191</v>
      </c>
      <c r="X506" s="123" t="s">
        <v>191</v>
      </c>
      <c r="Y506" s="123" t="s">
        <v>191</v>
      </c>
      <c r="Z506" s="123" t="s">
        <v>191</v>
      </c>
    </row>
    <row r="509" spans="1:29" hidden="1" x14ac:dyDescent="0.15">
      <c r="B509" t="s">
        <v>195</v>
      </c>
      <c r="C509" t="s">
        <v>186</v>
      </c>
      <c r="D509" s="121">
        <f>SUMIFS($E$8:$E$503,$B$8:$B$503,B509,$C$8:$C$503,C509)</f>
        <v>416343588</v>
      </c>
      <c r="E509" s="121">
        <f t="shared" ref="E509:E540" si="18">SUMIFS($F$8:$F$503,$B$8:$B$503,B509,$C$8:$C$503,C509)</f>
        <v>63614747</v>
      </c>
      <c r="F509" s="128">
        <v>0</v>
      </c>
      <c r="G509" s="120" t="s">
        <v>196</v>
      </c>
      <c r="H509" s="128">
        <v>1.4999999999999999E-2</v>
      </c>
      <c r="I509" s="121">
        <f>SUMIFS($E$6:$E$503,$D$6:$D$503,"&gt;"&amp;F509,$D$6:$D$503,"&lt;="&amp;H509)</f>
        <v>8795969261</v>
      </c>
    </row>
    <row r="510" spans="1:29" hidden="1" x14ac:dyDescent="0.15">
      <c r="B510" t="s">
        <v>173</v>
      </c>
      <c r="C510" t="s">
        <v>194</v>
      </c>
      <c r="D510" s="121">
        <f t="shared" ref="D510:D573" si="19">SUMIFS($E$8:$E$503,$B$8:$B$503,B510,$C$8:$C$503,C510)</f>
        <v>0</v>
      </c>
      <c r="E510" s="121">
        <f t="shared" si="18"/>
        <v>0</v>
      </c>
      <c r="F510" s="129">
        <v>1.4999999999999999E-2</v>
      </c>
      <c r="G510" s="120" t="s">
        <v>196</v>
      </c>
      <c r="H510" s="128">
        <v>0.02</v>
      </c>
      <c r="I510" s="121">
        <f t="shared" ref="I510:I514" si="20">SUMIFS($E$6:$E$503,$D$6:$D$503,"&gt;"&amp;F510,$D$6:$D$503,"&lt;="&amp;H510)</f>
        <v>2766484269</v>
      </c>
    </row>
    <row r="511" spans="1:29" hidden="1" x14ac:dyDescent="0.15">
      <c r="B511" t="s">
        <v>173</v>
      </c>
      <c r="C511" t="s">
        <v>192</v>
      </c>
      <c r="D511" s="121">
        <f t="shared" si="19"/>
        <v>0</v>
      </c>
      <c r="E511" s="121">
        <f t="shared" si="18"/>
        <v>0</v>
      </c>
      <c r="F511" s="129">
        <v>0.02</v>
      </c>
      <c r="G511" s="120" t="s">
        <v>196</v>
      </c>
      <c r="H511" s="128">
        <v>2.5000000000000001E-2</v>
      </c>
      <c r="I511" s="121">
        <f t="shared" si="20"/>
        <v>483947977</v>
      </c>
    </row>
    <row r="512" spans="1:29" hidden="1" x14ac:dyDescent="0.15">
      <c r="B512" t="s">
        <v>173</v>
      </c>
      <c r="C512" t="s">
        <v>193</v>
      </c>
      <c r="D512" s="121">
        <f t="shared" si="19"/>
        <v>0</v>
      </c>
      <c r="E512" s="121">
        <f t="shared" si="18"/>
        <v>0</v>
      </c>
      <c r="F512" s="128">
        <v>2.5000000000000001E-2</v>
      </c>
      <c r="G512" s="120" t="s">
        <v>196</v>
      </c>
      <c r="H512" s="128">
        <v>0.03</v>
      </c>
      <c r="I512" s="121">
        <f t="shared" si="20"/>
        <v>391500</v>
      </c>
    </row>
    <row r="513" spans="2:9" hidden="1" x14ac:dyDescent="0.15">
      <c r="B513" t="s">
        <v>173</v>
      </c>
      <c r="C513" t="s">
        <v>184</v>
      </c>
      <c r="D513" s="121">
        <f t="shared" si="19"/>
        <v>0</v>
      </c>
      <c r="E513" s="121">
        <f t="shared" si="18"/>
        <v>0</v>
      </c>
      <c r="F513" s="128">
        <v>0.03</v>
      </c>
      <c r="G513" s="120" t="s">
        <v>196</v>
      </c>
      <c r="H513" s="128">
        <v>3.5000000000000003E-2</v>
      </c>
      <c r="I513" s="121">
        <f t="shared" si="20"/>
        <v>8512694</v>
      </c>
    </row>
    <row r="514" spans="2:9" hidden="1" x14ac:dyDescent="0.15">
      <c r="B514" t="s">
        <v>173</v>
      </c>
      <c r="C514" t="s">
        <v>185</v>
      </c>
      <c r="D514" s="121">
        <f t="shared" si="19"/>
        <v>0</v>
      </c>
      <c r="E514" s="121">
        <f t="shared" si="18"/>
        <v>0</v>
      </c>
      <c r="F514" s="128">
        <v>3.5000000000000003E-2</v>
      </c>
      <c r="G514" s="120" t="s">
        <v>196</v>
      </c>
      <c r="H514" s="128">
        <v>0.04</v>
      </c>
      <c r="I514" s="121">
        <f t="shared" si="20"/>
        <v>7646207</v>
      </c>
    </row>
    <row r="515" spans="2:9" hidden="1" x14ac:dyDescent="0.15">
      <c r="B515" t="s">
        <v>173</v>
      </c>
      <c r="C515" t="s">
        <v>172</v>
      </c>
      <c r="D515" s="121">
        <f t="shared" si="19"/>
        <v>0</v>
      </c>
      <c r="E515" s="121">
        <f t="shared" si="18"/>
        <v>0</v>
      </c>
      <c r="F515" s="128">
        <v>0.04</v>
      </c>
      <c r="G515" s="120" t="s">
        <v>196</v>
      </c>
      <c r="H515" s="128"/>
      <c r="I515" s="121">
        <f>SUMIFS($E$6:$E$503,$D$6:$D$503,"&gt;"&amp;F515)</f>
        <v>2498346</v>
      </c>
    </row>
    <row r="516" spans="2:9" hidden="1" x14ac:dyDescent="0.15">
      <c r="B516" t="s">
        <v>174</v>
      </c>
      <c r="C516" t="s">
        <v>186</v>
      </c>
      <c r="D516" s="121">
        <f t="shared" si="19"/>
        <v>17315190</v>
      </c>
      <c r="E516" s="121">
        <f t="shared" si="18"/>
        <v>8153176</v>
      </c>
      <c r="G516" s="118"/>
      <c r="H516" s="118"/>
      <c r="I516" s="118"/>
    </row>
    <row r="517" spans="2:9" hidden="1" x14ac:dyDescent="0.15">
      <c r="B517" t="s">
        <v>174</v>
      </c>
      <c r="C517" t="s">
        <v>194</v>
      </c>
      <c r="D517" s="121">
        <f t="shared" si="19"/>
        <v>0</v>
      </c>
      <c r="E517" s="121">
        <f t="shared" si="18"/>
        <v>0</v>
      </c>
    </row>
    <row r="518" spans="2:9" hidden="1" x14ac:dyDescent="0.15">
      <c r="B518" t="s">
        <v>174</v>
      </c>
      <c r="C518" t="s">
        <v>192</v>
      </c>
      <c r="D518" s="121">
        <f t="shared" si="19"/>
        <v>0</v>
      </c>
      <c r="E518" s="121">
        <f t="shared" si="18"/>
        <v>0</v>
      </c>
    </row>
    <row r="519" spans="2:9" hidden="1" x14ac:dyDescent="0.15">
      <c r="B519" t="s">
        <v>174</v>
      </c>
      <c r="C519" t="s">
        <v>193</v>
      </c>
      <c r="D519" s="121">
        <f t="shared" si="19"/>
        <v>0</v>
      </c>
      <c r="E519" s="121">
        <f t="shared" si="18"/>
        <v>0</v>
      </c>
    </row>
    <row r="520" spans="2:9" hidden="1" x14ac:dyDescent="0.15">
      <c r="B520" t="s">
        <v>174</v>
      </c>
      <c r="C520" t="s">
        <v>184</v>
      </c>
      <c r="D520" s="121">
        <f t="shared" si="19"/>
        <v>0</v>
      </c>
      <c r="E520" s="121">
        <f t="shared" si="18"/>
        <v>0</v>
      </c>
    </row>
    <row r="521" spans="2:9" hidden="1" x14ac:dyDescent="0.15">
      <c r="B521" t="s">
        <v>174</v>
      </c>
      <c r="C521" t="s">
        <v>185</v>
      </c>
      <c r="D521" s="121">
        <f t="shared" si="19"/>
        <v>0</v>
      </c>
      <c r="E521" s="121">
        <f t="shared" si="18"/>
        <v>0</v>
      </c>
    </row>
    <row r="522" spans="2:9" hidden="1" x14ac:dyDescent="0.15">
      <c r="B522" t="s">
        <v>174</v>
      </c>
      <c r="C522" t="s">
        <v>172</v>
      </c>
      <c r="D522" s="121">
        <f t="shared" si="19"/>
        <v>0</v>
      </c>
      <c r="E522" s="121">
        <f t="shared" si="18"/>
        <v>0</v>
      </c>
    </row>
    <row r="523" spans="2:9" hidden="1" x14ac:dyDescent="0.15">
      <c r="B523" t="s">
        <v>175</v>
      </c>
      <c r="C523" t="s">
        <v>186</v>
      </c>
      <c r="D523" s="121">
        <f t="shared" si="19"/>
        <v>54865697</v>
      </c>
      <c r="E523" s="121">
        <f t="shared" si="18"/>
        <v>2300607</v>
      </c>
    </row>
    <row r="524" spans="2:9" hidden="1" x14ac:dyDescent="0.15">
      <c r="B524" t="s">
        <v>175</v>
      </c>
      <c r="C524" t="s">
        <v>194</v>
      </c>
      <c r="D524" s="121">
        <f t="shared" si="19"/>
        <v>0</v>
      </c>
      <c r="E524" s="121">
        <f t="shared" si="18"/>
        <v>0</v>
      </c>
    </row>
    <row r="525" spans="2:9" hidden="1" x14ac:dyDescent="0.15">
      <c r="B525" t="s">
        <v>175</v>
      </c>
      <c r="C525" t="s">
        <v>192</v>
      </c>
      <c r="D525" s="121">
        <f t="shared" si="19"/>
        <v>0</v>
      </c>
      <c r="E525" s="121">
        <f t="shared" si="18"/>
        <v>0</v>
      </c>
    </row>
    <row r="526" spans="2:9" hidden="1" x14ac:dyDescent="0.15">
      <c r="B526" t="s">
        <v>175</v>
      </c>
      <c r="C526" t="s">
        <v>193</v>
      </c>
      <c r="D526" s="121">
        <f t="shared" si="19"/>
        <v>0</v>
      </c>
      <c r="E526" s="121">
        <f t="shared" si="18"/>
        <v>0</v>
      </c>
    </row>
    <row r="527" spans="2:9" hidden="1" x14ac:dyDescent="0.15">
      <c r="B527" t="s">
        <v>175</v>
      </c>
      <c r="C527" t="s">
        <v>184</v>
      </c>
      <c r="D527" s="121">
        <f t="shared" si="19"/>
        <v>0</v>
      </c>
      <c r="E527" s="121">
        <f t="shared" si="18"/>
        <v>0</v>
      </c>
    </row>
    <row r="528" spans="2:9" hidden="1" x14ac:dyDescent="0.15">
      <c r="B528" t="s">
        <v>175</v>
      </c>
      <c r="C528" t="s">
        <v>185</v>
      </c>
      <c r="D528" s="121">
        <f t="shared" si="19"/>
        <v>0</v>
      </c>
      <c r="E528" s="121">
        <f t="shared" si="18"/>
        <v>0</v>
      </c>
    </row>
    <row r="529" spans="2:5" hidden="1" x14ac:dyDescent="0.15">
      <c r="B529" t="s">
        <v>175</v>
      </c>
      <c r="C529" t="s">
        <v>172</v>
      </c>
      <c r="D529" s="121">
        <f t="shared" si="19"/>
        <v>0</v>
      </c>
      <c r="E529" s="121">
        <f t="shared" si="18"/>
        <v>0</v>
      </c>
    </row>
    <row r="530" spans="2:5" hidden="1" x14ac:dyDescent="0.15">
      <c r="B530" t="s">
        <v>176</v>
      </c>
      <c r="C530" t="s">
        <v>186</v>
      </c>
      <c r="D530" s="121">
        <f t="shared" si="19"/>
        <v>1370319505</v>
      </c>
      <c r="E530" s="121">
        <f t="shared" si="18"/>
        <v>83089808</v>
      </c>
    </row>
    <row r="531" spans="2:5" hidden="1" x14ac:dyDescent="0.15">
      <c r="B531" t="s">
        <v>176</v>
      </c>
      <c r="C531" t="s">
        <v>194</v>
      </c>
      <c r="D531" s="121">
        <f t="shared" si="19"/>
        <v>0</v>
      </c>
      <c r="E531" s="121">
        <f t="shared" si="18"/>
        <v>0</v>
      </c>
    </row>
    <row r="532" spans="2:5" hidden="1" x14ac:dyDescent="0.15">
      <c r="B532" t="s">
        <v>176</v>
      </c>
      <c r="C532" t="s">
        <v>192</v>
      </c>
      <c r="D532" s="121">
        <f t="shared" si="19"/>
        <v>6400000</v>
      </c>
      <c r="E532" s="121">
        <f t="shared" si="18"/>
        <v>0</v>
      </c>
    </row>
    <row r="533" spans="2:5" hidden="1" x14ac:dyDescent="0.15">
      <c r="B533" t="s">
        <v>176</v>
      </c>
      <c r="C533" t="s">
        <v>193</v>
      </c>
      <c r="D533" s="121">
        <f t="shared" si="19"/>
        <v>264118000</v>
      </c>
      <c r="E533" s="121">
        <f t="shared" si="18"/>
        <v>23166000</v>
      </c>
    </row>
    <row r="534" spans="2:5" hidden="1" x14ac:dyDescent="0.15">
      <c r="B534" t="s">
        <v>176</v>
      </c>
      <c r="C534" t="s">
        <v>184</v>
      </c>
      <c r="D534" s="121">
        <f t="shared" si="19"/>
        <v>0</v>
      </c>
      <c r="E534" s="121">
        <f t="shared" si="18"/>
        <v>0</v>
      </c>
    </row>
    <row r="535" spans="2:5" hidden="1" x14ac:dyDescent="0.15">
      <c r="B535" t="s">
        <v>176</v>
      </c>
      <c r="C535" t="s">
        <v>185</v>
      </c>
      <c r="D535" s="121">
        <f t="shared" si="19"/>
        <v>0</v>
      </c>
      <c r="E535" s="121">
        <f t="shared" si="18"/>
        <v>0</v>
      </c>
    </row>
    <row r="536" spans="2:5" hidden="1" x14ac:dyDescent="0.15">
      <c r="B536" t="s">
        <v>176</v>
      </c>
      <c r="C536" t="s">
        <v>172</v>
      </c>
      <c r="D536" s="121">
        <f t="shared" si="19"/>
        <v>0</v>
      </c>
      <c r="E536" s="121">
        <f t="shared" si="18"/>
        <v>0</v>
      </c>
    </row>
    <row r="537" spans="2:5" hidden="1" x14ac:dyDescent="0.15">
      <c r="B537" t="s">
        <v>177</v>
      </c>
      <c r="C537" t="s">
        <v>186</v>
      </c>
      <c r="D537" s="121">
        <f t="shared" si="19"/>
        <v>148360227</v>
      </c>
      <c r="E537" s="121">
        <f t="shared" si="18"/>
        <v>52573576</v>
      </c>
    </row>
    <row r="538" spans="2:5" hidden="1" x14ac:dyDescent="0.15">
      <c r="B538" t="s">
        <v>177</v>
      </c>
      <c r="C538" t="s">
        <v>194</v>
      </c>
      <c r="D538" s="121">
        <f t="shared" si="19"/>
        <v>2923863780</v>
      </c>
      <c r="E538" s="121">
        <f t="shared" si="18"/>
        <v>152696833</v>
      </c>
    </row>
    <row r="539" spans="2:5" hidden="1" x14ac:dyDescent="0.15">
      <c r="B539" t="s">
        <v>177</v>
      </c>
      <c r="C539" t="s">
        <v>192</v>
      </c>
      <c r="D539" s="121">
        <f t="shared" si="19"/>
        <v>469851790</v>
      </c>
      <c r="E539" s="121">
        <f t="shared" si="18"/>
        <v>189070790</v>
      </c>
    </row>
    <row r="540" spans="2:5" hidden="1" x14ac:dyDescent="0.15">
      <c r="B540" t="s">
        <v>177</v>
      </c>
      <c r="C540" t="s">
        <v>193</v>
      </c>
      <c r="D540" s="121">
        <f t="shared" si="19"/>
        <v>973038000</v>
      </c>
      <c r="E540" s="121">
        <f t="shared" si="18"/>
        <v>186402000</v>
      </c>
    </row>
    <row r="541" spans="2:5" hidden="1" x14ac:dyDescent="0.15">
      <c r="B541" t="s">
        <v>177</v>
      </c>
      <c r="C541" t="s">
        <v>184</v>
      </c>
      <c r="D541" s="121">
        <f t="shared" si="19"/>
        <v>0</v>
      </c>
      <c r="E541" s="121">
        <f t="shared" ref="E541:E573" si="21">SUMIFS($F$8:$F$503,$B$8:$B$503,B541,$C$8:$C$503,C541)</f>
        <v>0</v>
      </c>
    </row>
    <row r="542" spans="2:5" hidden="1" x14ac:dyDescent="0.15">
      <c r="B542" t="s">
        <v>177</v>
      </c>
      <c r="C542" t="s">
        <v>185</v>
      </c>
      <c r="D542" s="121">
        <f t="shared" si="19"/>
        <v>0</v>
      </c>
      <c r="E542" s="121">
        <f t="shared" si="21"/>
        <v>0</v>
      </c>
    </row>
    <row r="543" spans="2:5" hidden="1" x14ac:dyDescent="0.15">
      <c r="B543" t="s">
        <v>177</v>
      </c>
      <c r="C543" t="s">
        <v>172</v>
      </c>
      <c r="D543" s="121">
        <f t="shared" si="19"/>
        <v>133333344</v>
      </c>
      <c r="E543" s="121">
        <f t="shared" si="21"/>
        <v>33333332</v>
      </c>
    </row>
    <row r="544" spans="2:5" hidden="1" x14ac:dyDescent="0.15">
      <c r="B544" t="s">
        <v>178</v>
      </c>
      <c r="C544" t="s">
        <v>186</v>
      </c>
      <c r="D544" s="121">
        <f t="shared" si="19"/>
        <v>1285317326</v>
      </c>
      <c r="E544" s="121">
        <f t="shared" si="21"/>
        <v>109644473</v>
      </c>
    </row>
    <row r="545" spans="2:5" hidden="1" x14ac:dyDescent="0.15">
      <c r="B545" t="s">
        <v>178</v>
      </c>
      <c r="C545" t="s">
        <v>194</v>
      </c>
      <c r="D545" s="121">
        <f t="shared" si="19"/>
        <v>16548084</v>
      </c>
      <c r="E545" s="121">
        <f t="shared" si="21"/>
        <v>4753686</v>
      </c>
    </row>
    <row r="546" spans="2:5" hidden="1" x14ac:dyDescent="0.15">
      <c r="B546" t="s">
        <v>178</v>
      </c>
      <c r="C546" t="s">
        <v>192</v>
      </c>
      <c r="D546" s="121">
        <f t="shared" si="19"/>
        <v>451210</v>
      </c>
      <c r="E546" s="121">
        <f t="shared" si="21"/>
        <v>451210</v>
      </c>
    </row>
    <row r="547" spans="2:5" hidden="1" x14ac:dyDescent="0.15">
      <c r="B547" t="s">
        <v>178</v>
      </c>
      <c r="C547" t="s">
        <v>193</v>
      </c>
      <c r="D547" s="121">
        <f t="shared" si="19"/>
        <v>0</v>
      </c>
      <c r="E547" s="121">
        <f t="shared" si="21"/>
        <v>0</v>
      </c>
    </row>
    <row r="548" spans="2:5" hidden="1" x14ac:dyDescent="0.15">
      <c r="B548" t="s">
        <v>178</v>
      </c>
      <c r="C548" t="s">
        <v>184</v>
      </c>
      <c r="D548" s="121">
        <f t="shared" si="19"/>
        <v>0</v>
      </c>
      <c r="E548" s="121">
        <f t="shared" si="21"/>
        <v>0</v>
      </c>
    </row>
    <row r="549" spans="2:5" hidden="1" x14ac:dyDescent="0.15">
      <c r="B549" t="s">
        <v>178</v>
      </c>
      <c r="C549" t="s">
        <v>185</v>
      </c>
      <c r="D549" s="121">
        <f t="shared" si="19"/>
        <v>0</v>
      </c>
      <c r="E549" s="121">
        <f t="shared" si="21"/>
        <v>0</v>
      </c>
    </row>
    <row r="550" spans="2:5" hidden="1" x14ac:dyDescent="0.15">
      <c r="B550" t="s">
        <v>178</v>
      </c>
      <c r="C550" t="s">
        <v>172</v>
      </c>
      <c r="D550" s="121">
        <f t="shared" si="19"/>
        <v>0</v>
      </c>
      <c r="E550" s="121">
        <f t="shared" si="21"/>
        <v>0</v>
      </c>
    </row>
    <row r="551" spans="2:5" hidden="1" x14ac:dyDescent="0.15">
      <c r="B551" t="s">
        <v>179</v>
      </c>
      <c r="C551" t="s">
        <v>186</v>
      </c>
      <c r="D551" s="121">
        <f t="shared" si="19"/>
        <v>2184501115</v>
      </c>
      <c r="E551" s="121">
        <f t="shared" si="21"/>
        <v>131496648</v>
      </c>
    </row>
    <row r="552" spans="2:5" hidden="1" x14ac:dyDescent="0.15">
      <c r="B552" t="s">
        <v>179</v>
      </c>
      <c r="C552" t="s">
        <v>194</v>
      </c>
      <c r="D552" s="121">
        <f t="shared" si="19"/>
        <v>1412572536</v>
      </c>
      <c r="E552" s="121">
        <f t="shared" si="21"/>
        <v>78713934</v>
      </c>
    </row>
    <row r="553" spans="2:5" hidden="1" x14ac:dyDescent="0.15">
      <c r="B553" t="s">
        <v>179</v>
      </c>
      <c r="C553" t="s">
        <v>192</v>
      </c>
      <c r="D553" s="121">
        <f t="shared" si="19"/>
        <v>102376000</v>
      </c>
      <c r="E553" s="121">
        <f t="shared" si="21"/>
        <v>16976000</v>
      </c>
    </row>
    <row r="554" spans="2:5" hidden="1" x14ac:dyDescent="0.15">
      <c r="B554" t="s">
        <v>179</v>
      </c>
      <c r="C554" t="s">
        <v>193</v>
      </c>
      <c r="D554" s="121">
        <f t="shared" si="19"/>
        <v>217553000</v>
      </c>
      <c r="E554" s="121">
        <f t="shared" si="21"/>
        <v>21440000</v>
      </c>
    </row>
    <row r="555" spans="2:5" hidden="1" x14ac:dyDescent="0.15">
      <c r="B555" t="s">
        <v>179</v>
      </c>
      <c r="C555" t="s">
        <v>184</v>
      </c>
      <c r="D555" s="121">
        <f t="shared" si="19"/>
        <v>0</v>
      </c>
      <c r="E555" s="121">
        <f t="shared" si="21"/>
        <v>0</v>
      </c>
    </row>
    <row r="556" spans="2:5" hidden="1" x14ac:dyDescent="0.15">
      <c r="B556" t="s">
        <v>179</v>
      </c>
      <c r="C556" t="s">
        <v>185</v>
      </c>
      <c r="D556" s="121">
        <f t="shared" si="19"/>
        <v>0</v>
      </c>
      <c r="E556" s="121">
        <f t="shared" si="21"/>
        <v>0</v>
      </c>
    </row>
    <row r="557" spans="2:5" hidden="1" x14ac:dyDescent="0.15">
      <c r="B557" t="s">
        <v>179</v>
      </c>
      <c r="C557" t="s">
        <v>172</v>
      </c>
      <c r="D557" s="121">
        <f t="shared" si="19"/>
        <v>0</v>
      </c>
      <c r="E557" s="121">
        <f t="shared" si="21"/>
        <v>0</v>
      </c>
    </row>
    <row r="558" spans="2:5" hidden="1" x14ac:dyDescent="0.15">
      <c r="B558" t="s">
        <v>180</v>
      </c>
      <c r="C558" t="s">
        <v>186</v>
      </c>
      <c r="D558" s="121">
        <f t="shared" si="19"/>
        <v>61841444</v>
      </c>
      <c r="E558" s="121">
        <f t="shared" si="21"/>
        <v>13877643</v>
      </c>
    </row>
    <row r="559" spans="2:5" hidden="1" x14ac:dyDescent="0.15">
      <c r="B559" t="s">
        <v>180</v>
      </c>
      <c r="C559" t="s">
        <v>194</v>
      </c>
      <c r="D559" s="121">
        <f t="shared" si="19"/>
        <v>0</v>
      </c>
      <c r="E559" s="121">
        <f t="shared" si="21"/>
        <v>0</v>
      </c>
    </row>
    <row r="560" spans="2:5" hidden="1" x14ac:dyDescent="0.15">
      <c r="B560" t="s">
        <v>180</v>
      </c>
      <c r="C560" t="s">
        <v>192</v>
      </c>
      <c r="D560" s="121">
        <f t="shared" si="19"/>
        <v>0</v>
      </c>
      <c r="E560" s="121">
        <f t="shared" si="21"/>
        <v>0</v>
      </c>
    </row>
    <row r="561" spans="2:5" hidden="1" x14ac:dyDescent="0.15">
      <c r="B561" t="s">
        <v>180</v>
      </c>
      <c r="C561" t="s">
        <v>193</v>
      </c>
      <c r="D561" s="121">
        <f t="shared" si="19"/>
        <v>0</v>
      </c>
      <c r="E561" s="121">
        <f t="shared" si="21"/>
        <v>0</v>
      </c>
    </row>
    <row r="562" spans="2:5" hidden="1" x14ac:dyDescent="0.15">
      <c r="B562" t="s">
        <v>180</v>
      </c>
      <c r="C562" t="s">
        <v>184</v>
      </c>
      <c r="D562" s="121">
        <f t="shared" si="19"/>
        <v>0</v>
      </c>
      <c r="E562" s="121">
        <f t="shared" si="21"/>
        <v>0</v>
      </c>
    </row>
    <row r="563" spans="2:5" hidden="1" x14ac:dyDescent="0.15">
      <c r="B563" t="s">
        <v>180</v>
      </c>
      <c r="C563" t="s">
        <v>185</v>
      </c>
      <c r="D563" s="121">
        <f t="shared" si="19"/>
        <v>0</v>
      </c>
      <c r="E563" s="121">
        <f t="shared" si="21"/>
        <v>0</v>
      </c>
    </row>
    <row r="564" spans="2:5" hidden="1" x14ac:dyDescent="0.15">
      <c r="B564" t="s">
        <v>180</v>
      </c>
      <c r="C564" t="s">
        <v>172</v>
      </c>
      <c r="D564" s="121">
        <f t="shared" si="19"/>
        <v>0</v>
      </c>
      <c r="E564" s="121">
        <f t="shared" si="21"/>
        <v>0</v>
      </c>
    </row>
    <row r="565" spans="2:5" hidden="1" x14ac:dyDescent="0.15">
      <c r="B565" t="s">
        <v>181</v>
      </c>
      <c r="C565" t="s">
        <v>186</v>
      </c>
      <c r="D565" s="121">
        <f t="shared" si="19"/>
        <v>0</v>
      </c>
      <c r="E565" s="121">
        <f t="shared" si="21"/>
        <v>0</v>
      </c>
    </row>
    <row r="566" spans="2:5" hidden="1" x14ac:dyDescent="0.15">
      <c r="B566" t="s">
        <v>181</v>
      </c>
      <c r="C566" t="s">
        <v>194</v>
      </c>
      <c r="D566" s="121">
        <f t="shared" si="19"/>
        <v>0</v>
      </c>
      <c r="E566" s="121">
        <f t="shared" si="21"/>
        <v>0</v>
      </c>
    </row>
    <row r="567" spans="2:5" hidden="1" x14ac:dyDescent="0.15">
      <c r="B567" t="s">
        <v>181</v>
      </c>
      <c r="C567" t="s">
        <v>192</v>
      </c>
      <c r="D567" s="121">
        <f t="shared" si="19"/>
        <v>0</v>
      </c>
      <c r="E567" s="121">
        <f t="shared" si="21"/>
        <v>0</v>
      </c>
    </row>
    <row r="568" spans="2:5" hidden="1" x14ac:dyDescent="0.15">
      <c r="B568" t="s">
        <v>181</v>
      </c>
      <c r="C568" t="s">
        <v>193</v>
      </c>
      <c r="D568" s="121">
        <f t="shared" si="19"/>
        <v>0</v>
      </c>
      <c r="E568" s="121">
        <f t="shared" si="21"/>
        <v>0</v>
      </c>
    </row>
    <row r="569" spans="2:5" hidden="1" x14ac:dyDescent="0.15">
      <c r="B569" t="s">
        <v>181</v>
      </c>
      <c r="C569" t="s">
        <v>184</v>
      </c>
      <c r="D569" s="121">
        <f t="shared" si="19"/>
        <v>0</v>
      </c>
      <c r="E569" s="121">
        <f t="shared" si="21"/>
        <v>0</v>
      </c>
    </row>
    <row r="570" spans="2:5" hidden="1" x14ac:dyDescent="0.15">
      <c r="B570" t="s">
        <v>181</v>
      </c>
      <c r="C570" t="s">
        <v>185</v>
      </c>
      <c r="D570" s="121">
        <f t="shared" si="19"/>
        <v>0</v>
      </c>
      <c r="E570" s="121">
        <f t="shared" si="21"/>
        <v>0</v>
      </c>
    </row>
    <row r="571" spans="2:5" hidden="1" x14ac:dyDescent="0.15">
      <c r="B571" t="s">
        <v>181</v>
      </c>
      <c r="C571" t="s">
        <v>172</v>
      </c>
      <c r="D571" s="121">
        <f t="shared" si="19"/>
        <v>0</v>
      </c>
      <c r="E571" s="121">
        <f t="shared" si="21"/>
        <v>0</v>
      </c>
    </row>
    <row r="572" spans="2:5" hidden="1" x14ac:dyDescent="0.15">
      <c r="B572" t="s">
        <v>182</v>
      </c>
      <c r="C572" t="s">
        <v>186</v>
      </c>
      <c r="D572" s="121">
        <f t="shared" si="19"/>
        <v>6480418</v>
      </c>
      <c r="E572" s="121">
        <f t="shared" si="21"/>
        <v>6480418</v>
      </c>
    </row>
    <row r="573" spans="2:5" hidden="1" x14ac:dyDescent="0.15">
      <c r="B573" t="s">
        <v>182</v>
      </c>
      <c r="C573" t="s">
        <v>194</v>
      </c>
      <c r="D573" s="121">
        <f t="shared" si="19"/>
        <v>0</v>
      </c>
      <c r="E573" s="121">
        <f t="shared" si="21"/>
        <v>0</v>
      </c>
    </row>
    <row r="574" spans="2:5" hidden="1" x14ac:dyDescent="0.15">
      <c r="B574" t="s">
        <v>182</v>
      </c>
      <c r="C574" t="s">
        <v>192</v>
      </c>
      <c r="D574" s="121">
        <f t="shared" ref="D574:D578" si="22">SUMIFS($E$8:$E$503,$B$8:$B$503,B574,$C$8:$C$503,C574)</f>
        <v>0</v>
      </c>
      <c r="E574" s="121">
        <f t="shared" ref="E574:E578" si="23">SUMIFS($F$8:$F$503,$B$8:$B$503,B574,$C$8:$C$503,C574)</f>
        <v>0</v>
      </c>
    </row>
    <row r="575" spans="2:5" hidden="1" x14ac:dyDescent="0.15">
      <c r="B575" t="s">
        <v>182</v>
      </c>
      <c r="C575" t="s">
        <v>193</v>
      </c>
      <c r="D575" s="121">
        <f t="shared" si="22"/>
        <v>0</v>
      </c>
      <c r="E575" s="121">
        <f t="shared" si="23"/>
        <v>0</v>
      </c>
    </row>
    <row r="576" spans="2:5" hidden="1" x14ac:dyDescent="0.15">
      <c r="B576" t="s">
        <v>182</v>
      </c>
      <c r="C576" t="s">
        <v>184</v>
      </c>
      <c r="D576" s="121">
        <f t="shared" si="22"/>
        <v>0</v>
      </c>
      <c r="E576" s="121">
        <f t="shared" si="23"/>
        <v>0</v>
      </c>
    </row>
    <row r="577" spans="2:5" hidden="1" x14ac:dyDescent="0.15">
      <c r="B577" t="s">
        <v>182</v>
      </c>
      <c r="C577" t="s">
        <v>185</v>
      </c>
      <c r="D577" s="121">
        <f t="shared" si="22"/>
        <v>0</v>
      </c>
      <c r="E577" s="121">
        <f t="shared" si="23"/>
        <v>0</v>
      </c>
    </row>
    <row r="578" spans="2:5" hidden="1" x14ac:dyDescent="0.15">
      <c r="B578" t="s">
        <v>182</v>
      </c>
      <c r="C578" t="s">
        <v>172</v>
      </c>
      <c r="D578" s="121">
        <f t="shared" si="22"/>
        <v>0</v>
      </c>
      <c r="E578" s="121">
        <f t="shared" si="23"/>
        <v>0</v>
      </c>
    </row>
    <row r="579" spans="2:5" hidden="1" x14ac:dyDescent="0.15"/>
    <row r="580" spans="2:5" hidden="1" x14ac:dyDescent="0.15">
      <c r="C580" t="s">
        <v>173</v>
      </c>
      <c r="D580" s="121">
        <f t="shared" ref="D580:D589" ca="1" si="24">SUMIF($B$8:$F$503,C580,$F$8:$F$503)</f>
        <v>63614747</v>
      </c>
    </row>
    <row r="581" spans="2:5" hidden="1" x14ac:dyDescent="0.15">
      <c r="C581" t="s">
        <v>174</v>
      </c>
      <c r="D581" s="121">
        <f ca="1">SUMIF($B$8:$F$503,C581,$F$8:$F$503)</f>
        <v>8153176</v>
      </c>
    </row>
    <row r="582" spans="2:5" hidden="1" x14ac:dyDescent="0.15">
      <c r="C582" t="s">
        <v>175</v>
      </c>
      <c r="D582" s="121">
        <f t="shared" ca="1" si="24"/>
        <v>2300607</v>
      </c>
    </row>
    <row r="583" spans="2:5" hidden="1" x14ac:dyDescent="0.15">
      <c r="C583" t="s">
        <v>176</v>
      </c>
      <c r="D583" s="121">
        <f t="shared" ca="1" si="24"/>
        <v>106255808</v>
      </c>
    </row>
    <row r="584" spans="2:5" hidden="1" x14ac:dyDescent="0.15">
      <c r="C584" t="s">
        <v>177</v>
      </c>
      <c r="D584" s="121">
        <f t="shared" ca="1" si="24"/>
        <v>614076531</v>
      </c>
    </row>
    <row r="585" spans="2:5" hidden="1" x14ac:dyDescent="0.15">
      <c r="C585" t="s">
        <v>178</v>
      </c>
      <c r="D585" s="121">
        <f t="shared" ca="1" si="24"/>
        <v>114849369</v>
      </c>
    </row>
    <row r="586" spans="2:5" hidden="1" x14ac:dyDescent="0.15">
      <c r="C586" t="s">
        <v>179</v>
      </c>
      <c r="D586" s="121">
        <f t="shared" ca="1" si="24"/>
        <v>248626582</v>
      </c>
    </row>
    <row r="587" spans="2:5" hidden="1" x14ac:dyDescent="0.15">
      <c r="C587" t="s">
        <v>180</v>
      </c>
      <c r="D587" s="121">
        <f t="shared" ca="1" si="24"/>
        <v>13877643</v>
      </c>
    </row>
    <row r="588" spans="2:5" hidden="1" x14ac:dyDescent="0.15">
      <c r="C588" t="s">
        <v>181</v>
      </c>
      <c r="D588" s="121">
        <f t="shared" ca="1" si="24"/>
        <v>0</v>
      </c>
    </row>
    <row r="589" spans="2:5" hidden="1" x14ac:dyDescent="0.15">
      <c r="C589" t="s">
        <v>182</v>
      </c>
      <c r="D589" s="121">
        <f t="shared" ca="1" si="24"/>
        <v>6480418</v>
      </c>
    </row>
    <row r="590" spans="2:5" hidden="1" x14ac:dyDescent="0.15"/>
    <row r="591" spans="2:5" hidden="1" x14ac:dyDescent="0.15"/>
    <row r="592" spans="2:5" hidden="1" x14ac:dyDescent="0.15"/>
    <row r="593" hidden="1" x14ac:dyDescent="0.15"/>
    <row r="594" hidden="1" x14ac:dyDescent="0.15"/>
    <row r="595" hidden="1" x14ac:dyDescent="0.15"/>
    <row r="596" hidden="1" x14ac:dyDescent="0.15"/>
    <row r="597" hidden="1" x14ac:dyDescent="0.15"/>
    <row r="598" hidden="1" x14ac:dyDescent="0.15"/>
    <row r="599" hidden="1" x14ac:dyDescent="0.15"/>
    <row r="600" hidden="1" x14ac:dyDescent="0.15"/>
    <row r="601" hidden="1" x14ac:dyDescent="0.15"/>
    <row r="602" hidden="1" x14ac:dyDescent="0.15"/>
    <row r="603" hidden="1" x14ac:dyDescent="0.15"/>
    <row r="604" hidden="1" x14ac:dyDescent="0.15"/>
    <row r="605" hidden="1" x14ac:dyDescent="0.15"/>
  </sheetData>
  <mergeCells count="6">
    <mergeCell ref="E5:E7"/>
    <mergeCell ref="A505:D505"/>
    <mergeCell ref="A5:A7"/>
    <mergeCell ref="B5:B7"/>
    <mergeCell ref="C5:C7"/>
    <mergeCell ref="D5:D7"/>
  </mergeCells>
  <phoneticPr fontId="5"/>
  <dataValidations count="2">
    <dataValidation type="list" allowBlank="1" showInputMessage="1" showErrorMessage="1" sqref="B8:B503">
      <formula1>"【通常分】一般公共事業,【通常分】公営住宅建設,【通常分】災害復旧,【通常分】教育・福祉施設,【通常分】一般単独事業,【通常分】その他,【特別分】臨時財政対策債,【特別分】減税補てん債,【特別分】退職手当債,【特別分】その他"</formula1>
    </dataValidation>
    <dataValidation type="list" allowBlank="1" showInputMessage="1" showErrorMessage="1" sqref="C8:C503">
      <formula1>"政府資金,地方公共団体金融機構,市中銀行,その他の金融機関,市場公募債のうち共同発行債,市場公募債のうち住民公募債,その他"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20" zoomScaleNormal="100" zoomScaleSheetLayoutView="120" workbookViewId="0">
      <selection activeCell="D17" sqref="D17:I18"/>
    </sheetView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 x14ac:dyDescent="0.15"/>
    <row r="2" spans="1:12" x14ac:dyDescent="0.15">
      <c r="B2" s="44" t="s">
        <v>80</v>
      </c>
    </row>
    <row r="3" spans="1:12" x14ac:dyDescent="0.15">
      <c r="A3" s="3"/>
      <c r="B3" s="45" t="s">
        <v>81</v>
      </c>
      <c r="C3" s="46"/>
      <c r="D3" s="47"/>
      <c r="E3" s="47"/>
      <c r="F3" s="47"/>
      <c r="G3" s="47"/>
      <c r="H3" s="47"/>
      <c r="I3" s="47"/>
      <c r="J3" s="47"/>
      <c r="K3" s="47"/>
      <c r="L3" s="48" t="s">
        <v>202</v>
      </c>
    </row>
    <row r="4" spans="1:12" ht="15.95" customHeight="1" x14ac:dyDescent="0.15">
      <c r="A4" s="3"/>
      <c r="B4" s="328" t="s">
        <v>62</v>
      </c>
      <c r="C4" s="326" t="s">
        <v>82</v>
      </c>
      <c r="D4" s="160"/>
      <c r="E4" s="330" t="s">
        <v>83</v>
      </c>
      <c r="F4" s="328" t="s">
        <v>84</v>
      </c>
      <c r="G4" s="328" t="s">
        <v>85</v>
      </c>
      <c r="H4" s="328" t="s">
        <v>86</v>
      </c>
      <c r="I4" s="326" t="s">
        <v>87</v>
      </c>
      <c r="J4" s="161"/>
      <c r="K4" s="162"/>
      <c r="L4" s="328" t="s">
        <v>88</v>
      </c>
    </row>
    <row r="5" spans="1:12" ht="15.95" customHeight="1" x14ac:dyDescent="0.15">
      <c r="A5" s="3"/>
      <c r="B5" s="329"/>
      <c r="C5" s="327"/>
      <c r="D5" s="163" t="s">
        <v>89</v>
      </c>
      <c r="E5" s="331"/>
      <c r="F5" s="329"/>
      <c r="G5" s="329"/>
      <c r="H5" s="329"/>
      <c r="I5" s="327"/>
      <c r="J5" s="164" t="s">
        <v>90</v>
      </c>
      <c r="K5" s="164" t="s">
        <v>91</v>
      </c>
      <c r="L5" s="329"/>
    </row>
    <row r="6" spans="1:12" ht="24.95" customHeight="1" x14ac:dyDescent="0.15">
      <c r="A6" s="3"/>
      <c r="B6" s="49" t="s">
        <v>92</v>
      </c>
      <c r="C6" s="113"/>
      <c r="D6" s="114"/>
      <c r="E6" s="115"/>
      <c r="F6" s="116"/>
      <c r="G6" s="116"/>
      <c r="H6" s="116"/>
      <c r="I6" s="116"/>
      <c r="J6" s="116"/>
      <c r="K6" s="116"/>
      <c r="L6" s="116"/>
    </row>
    <row r="7" spans="1:12" ht="24.95" customHeight="1" x14ac:dyDescent="0.15">
      <c r="A7" s="3"/>
      <c r="B7" s="49" t="s">
        <v>93</v>
      </c>
      <c r="C7" s="113">
        <v>416343588</v>
      </c>
      <c r="D7" s="114">
        <v>63614747</v>
      </c>
      <c r="E7" s="115">
        <v>416343588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</row>
    <row r="8" spans="1:12" ht="25.5" customHeight="1" x14ac:dyDescent="0.15">
      <c r="A8" s="3"/>
      <c r="B8" s="49" t="s">
        <v>94</v>
      </c>
      <c r="C8" s="113">
        <v>17315190</v>
      </c>
      <c r="D8" s="114">
        <v>8153176</v>
      </c>
      <c r="E8" s="115">
        <v>17315190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</row>
    <row r="9" spans="1:12" ht="25.5" customHeight="1" x14ac:dyDescent="0.15">
      <c r="A9" s="3"/>
      <c r="B9" s="49" t="s">
        <v>95</v>
      </c>
      <c r="C9" s="113">
        <v>54865697</v>
      </c>
      <c r="D9" s="114">
        <v>2300607</v>
      </c>
      <c r="E9" s="115">
        <v>54865697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</row>
    <row r="10" spans="1:12" ht="24.95" customHeight="1" x14ac:dyDescent="0.15">
      <c r="A10" s="3"/>
      <c r="B10" s="49" t="s">
        <v>96</v>
      </c>
      <c r="C10" s="113">
        <v>1640837505</v>
      </c>
      <c r="D10" s="114">
        <v>106255808</v>
      </c>
      <c r="E10" s="115">
        <v>1370319505</v>
      </c>
      <c r="F10" s="116">
        <v>0</v>
      </c>
      <c r="G10" s="116">
        <v>6400000</v>
      </c>
      <c r="H10" s="116">
        <v>264118000</v>
      </c>
      <c r="I10" s="116">
        <v>0</v>
      </c>
      <c r="J10" s="116">
        <v>0</v>
      </c>
      <c r="K10" s="116">
        <v>0</v>
      </c>
      <c r="L10" s="116">
        <v>0</v>
      </c>
    </row>
    <row r="11" spans="1:12" ht="24.95" customHeight="1" x14ac:dyDescent="0.15">
      <c r="A11" s="3"/>
      <c r="B11" s="49" t="s">
        <v>97</v>
      </c>
      <c r="C11" s="113">
        <v>4648447141</v>
      </c>
      <c r="D11" s="114">
        <v>614076531</v>
      </c>
      <c r="E11" s="115">
        <v>148360227</v>
      </c>
      <c r="F11" s="116">
        <v>2923863780</v>
      </c>
      <c r="G11" s="116">
        <v>469851790</v>
      </c>
      <c r="H11" s="116">
        <v>973038000</v>
      </c>
      <c r="I11" s="116">
        <v>0</v>
      </c>
      <c r="J11" s="116">
        <v>0</v>
      </c>
      <c r="K11" s="116">
        <v>0</v>
      </c>
      <c r="L11" s="116">
        <v>133333344</v>
      </c>
    </row>
    <row r="12" spans="1:12" ht="24.95" customHeight="1" x14ac:dyDescent="0.15">
      <c r="A12" s="3"/>
      <c r="B12" s="49" t="s">
        <v>98</v>
      </c>
      <c r="C12" s="113">
        <v>1302316620</v>
      </c>
      <c r="D12" s="114">
        <v>114849369</v>
      </c>
      <c r="E12" s="115">
        <v>1285317326</v>
      </c>
      <c r="F12" s="116">
        <v>16548084</v>
      </c>
      <c r="G12" s="116">
        <v>451210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</row>
    <row r="13" spans="1:12" ht="24.95" customHeight="1" x14ac:dyDescent="0.15">
      <c r="A13" s="3"/>
      <c r="B13" s="49" t="s">
        <v>99</v>
      </c>
      <c r="C13" s="113"/>
      <c r="D13" s="114"/>
      <c r="E13" s="115"/>
      <c r="F13" s="116"/>
      <c r="G13" s="116"/>
      <c r="H13" s="116"/>
      <c r="I13" s="116">
        <v>0</v>
      </c>
      <c r="J13" s="116"/>
      <c r="K13" s="116"/>
      <c r="L13" s="116"/>
    </row>
    <row r="14" spans="1:12" ht="24.95" customHeight="1" x14ac:dyDescent="0.15">
      <c r="A14" s="3"/>
      <c r="B14" s="49" t="s">
        <v>100</v>
      </c>
      <c r="C14" s="113">
        <v>3917002651</v>
      </c>
      <c r="D14" s="114">
        <v>248626582</v>
      </c>
      <c r="E14" s="115">
        <v>2184501115</v>
      </c>
      <c r="F14" s="116">
        <v>1412572536</v>
      </c>
      <c r="G14" s="116">
        <v>102376000</v>
      </c>
      <c r="H14" s="116">
        <v>217553000</v>
      </c>
      <c r="I14" s="116">
        <v>0</v>
      </c>
      <c r="J14" s="116">
        <v>0</v>
      </c>
      <c r="K14" s="116">
        <v>0</v>
      </c>
      <c r="L14" s="116">
        <v>0</v>
      </c>
    </row>
    <row r="15" spans="1:12" ht="24.95" customHeight="1" x14ac:dyDescent="0.15">
      <c r="A15" s="3"/>
      <c r="B15" s="49" t="s">
        <v>101</v>
      </c>
      <c r="C15" s="113">
        <v>61841444</v>
      </c>
      <c r="D15" s="114">
        <v>13877643</v>
      </c>
      <c r="E15" s="115">
        <v>61841444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</row>
    <row r="16" spans="1:12" ht="24.95" customHeight="1" x14ac:dyDescent="0.15">
      <c r="A16" s="3"/>
      <c r="B16" s="49" t="s">
        <v>102</v>
      </c>
      <c r="C16" s="113">
        <v>0</v>
      </c>
      <c r="D16" s="114">
        <v>0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</row>
    <row r="17" spans="1:12" ht="24.95" customHeight="1" x14ac:dyDescent="0.15">
      <c r="A17" s="3"/>
      <c r="B17" s="49" t="s">
        <v>103</v>
      </c>
      <c r="C17" s="113">
        <v>6480418</v>
      </c>
      <c r="D17" s="114">
        <v>6480418</v>
      </c>
      <c r="E17" s="115">
        <v>6480418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</row>
    <row r="18" spans="1:12" ht="24.95" customHeight="1" x14ac:dyDescent="0.15">
      <c r="A18" s="3"/>
      <c r="B18" s="50" t="s">
        <v>48</v>
      </c>
      <c r="C18" s="117">
        <v>12065450254</v>
      </c>
      <c r="D18" s="114">
        <v>1178234881</v>
      </c>
      <c r="E18" s="115">
        <v>5545344510</v>
      </c>
      <c r="F18" s="116">
        <v>4352984400</v>
      </c>
      <c r="G18" s="116">
        <v>579079000</v>
      </c>
      <c r="H18" s="116">
        <v>1454709000</v>
      </c>
      <c r="I18" s="116">
        <v>0</v>
      </c>
      <c r="J18" s="116">
        <v>0</v>
      </c>
      <c r="K18" s="116">
        <v>0</v>
      </c>
      <c r="L18" s="116">
        <v>133333344</v>
      </c>
    </row>
    <row r="19" spans="1:12" ht="24.95" customHeight="1" x14ac:dyDescent="0.15">
      <c r="A19" s="3"/>
      <c r="B19" s="109"/>
      <c r="C19" s="110"/>
      <c r="D19" s="88"/>
      <c r="E19" s="88"/>
      <c r="F19" s="88"/>
      <c r="G19" s="88"/>
      <c r="H19" s="88"/>
      <c r="I19" s="88"/>
      <c r="J19" s="88"/>
      <c r="K19" s="88"/>
      <c r="L19" s="88"/>
    </row>
    <row r="20" spans="1:12" ht="24.95" customHeight="1" x14ac:dyDescent="0.15">
      <c r="A20" s="3"/>
      <c r="B20" s="109"/>
      <c r="C20" s="110"/>
      <c r="D20" s="88"/>
      <c r="E20" s="88"/>
      <c r="F20" s="88"/>
      <c r="G20" s="88"/>
      <c r="H20" s="88"/>
      <c r="I20" s="88"/>
      <c r="J20" s="88"/>
      <c r="K20" s="88"/>
      <c r="L20" s="88"/>
    </row>
    <row r="21" spans="1:12" ht="3.75" customHeight="1" x14ac:dyDescent="0.15">
      <c r="A21" s="3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12" customHeight="1" x14ac:dyDescent="0.15"/>
    <row r="32" spans="1:12" ht="24.75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="90" zoomScaleNormal="80" zoomScaleSheetLayoutView="90" workbookViewId="0">
      <selection activeCell="D17" sqref="D17:I18"/>
    </sheetView>
  </sheetViews>
  <sheetFormatPr defaultRowHeight="13.5" x14ac:dyDescent="0.15"/>
  <cols>
    <col min="1" max="1" width="13.875" bestFit="1" customWidth="1"/>
    <col min="2" max="2" width="5.875" style="51" customWidth="1"/>
    <col min="3" max="3" width="20.625" style="51" customWidth="1"/>
    <col min="4" max="12" width="11.625" style="51" customWidth="1"/>
    <col min="13" max="13" width="0.875" style="51" customWidth="1"/>
    <col min="14" max="14" width="13.625" style="51" customWidth="1"/>
  </cols>
  <sheetData>
    <row r="1" spans="3:14" s="51" customFormat="1" x14ac:dyDescent="0.15"/>
    <row r="2" spans="3:14" s="51" customFormat="1" ht="19.5" customHeight="1" x14ac:dyDescent="0.15">
      <c r="C2" s="52" t="s">
        <v>104</v>
      </c>
      <c r="D2" s="53"/>
      <c r="E2" s="53"/>
      <c r="F2" s="53"/>
      <c r="G2" s="53"/>
      <c r="H2" s="53"/>
      <c r="I2" s="53"/>
      <c r="J2" s="53"/>
      <c r="K2" s="54" t="s">
        <v>203</v>
      </c>
      <c r="L2" s="53"/>
      <c r="M2" s="53"/>
    </row>
    <row r="3" spans="3:14" s="51" customFormat="1" ht="27" customHeight="1" x14ac:dyDescent="0.15">
      <c r="C3" s="337" t="s">
        <v>82</v>
      </c>
      <c r="D3" s="347" t="s">
        <v>105</v>
      </c>
      <c r="E3" s="335" t="s">
        <v>106</v>
      </c>
      <c r="F3" s="335" t="s">
        <v>107</v>
      </c>
      <c r="G3" s="335" t="s">
        <v>108</v>
      </c>
      <c r="H3" s="335" t="s">
        <v>109</v>
      </c>
      <c r="I3" s="335" t="s">
        <v>110</v>
      </c>
      <c r="J3" s="335" t="s">
        <v>111</v>
      </c>
      <c r="K3" s="335" t="s">
        <v>112</v>
      </c>
      <c r="L3" s="345"/>
    </row>
    <row r="4" spans="3:14" s="51" customFormat="1" ht="18" customHeight="1" x14ac:dyDescent="0.15">
      <c r="C4" s="338"/>
      <c r="D4" s="348"/>
      <c r="E4" s="336"/>
      <c r="F4" s="336"/>
      <c r="G4" s="336"/>
      <c r="H4" s="336"/>
      <c r="I4" s="336"/>
      <c r="J4" s="336"/>
      <c r="K4" s="336"/>
      <c r="L4" s="346"/>
    </row>
    <row r="5" spans="3:14" s="51" customFormat="1" ht="30" customHeight="1" x14ac:dyDescent="0.15">
      <c r="C5" s="212">
        <v>12065450254</v>
      </c>
      <c r="D5" s="262">
        <v>8795969261</v>
      </c>
      <c r="E5" s="263">
        <v>2766484269</v>
      </c>
      <c r="F5" s="263">
        <v>483947977</v>
      </c>
      <c r="G5" s="263">
        <v>391500</v>
      </c>
      <c r="H5" s="263">
        <v>8512694</v>
      </c>
      <c r="I5" s="213">
        <v>7646207</v>
      </c>
      <c r="J5" s="213">
        <v>2498346</v>
      </c>
      <c r="K5" s="214">
        <v>1.0177041864922671E-2</v>
      </c>
      <c r="L5" s="55"/>
      <c r="M5" s="56"/>
      <c r="N5" s="56"/>
    </row>
    <row r="6" spans="3:14" s="51" customFormat="1" x14ac:dyDescent="0.15"/>
    <row r="7" spans="3:14" s="51" customFormat="1" x14ac:dyDescent="0.15"/>
    <row r="8" spans="3:14" s="51" customFormat="1" x14ac:dyDescent="0.15"/>
    <row r="9" spans="3:14" s="51" customFormat="1" x14ac:dyDescent="0.15"/>
    <row r="10" spans="3:14" s="51" customFormat="1" ht="19.5" customHeight="1" x14ac:dyDescent="0.15">
      <c r="C10" s="52" t="s">
        <v>113</v>
      </c>
      <c r="D10" s="53"/>
      <c r="E10" s="53"/>
      <c r="F10" s="53"/>
      <c r="G10" s="53"/>
      <c r="H10" s="53"/>
      <c r="I10" s="53"/>
      <c r="J10" s="53"/>
      <c r="K10" s="53"/>
      <c r="L10" s="54" t="s">
        <v>204</v>
      </c>
    </row>
    <row r="11" spans="3:14" s="51" customFormat="1" x14ac:dyDescent="0.15">
      <c r="C11" s="337" t="s">
        <v>82</v>
      </c>
      <c r="D11" s="347" t="s">
        <v>114</v>
      </c>
      <c r="E11" s="335" t="s">
        <v>115</v>
      </c>
      <c r="F11" s="335" t="s">
        <v>116</v>
      </c>
      <c r="G11" s="335" t="s">
        <v>117</v>
      </c>
      <c r="H11" s="335" t="s">
        <v>118</v>
      </c>
      <c r="I11" s="335" t="s">
        <v>119</v>
      </c>
      <c r="J11" s="335" t="s">
        <v>120</v>
      </c>
      <c r="K11" s="335" t="s">
        <v>121</v>
      </c>
      <c r="L11" s="335" t="s">
        <v>122</v>
      </c>
    </row>
    <row r="12" spans="3:14" s="51" customFormat="1" x14ac:dyDescent="0.15">
      <c r="C12" s="338"/>
      <c r="D12" s="348"/>
      <c r="E12" s="336"/>
      <c r="F12" s="336"/>
      <c r="G12" s="336"/>
      <c r="H12" s="336"/>
      <c r="I12" s="336"/>
      <c r="J12" s="336"/>
      <c r="K12" s="336"/>
      <c r="L12" s="336"/>
    </row>
    <row r="13" spans="3:14" s="51" customFormat="1" ht="34.15" customHeight="1" x14ac:dyDescent="0.15">
      <c r="C13" s="212">
        <v>12065450254</v>
      </c>
      <c r="D13" s="262">
        <v>1178234881</v>
      </c>
      <c r="E13" s="263">
        <v>1196878492</v>
      </c>
      <c r="F13" s="263">
        <v>1039643056</v>
      </c>
      <c r="G13" s="263">
        <v>1051475512</v>
      </c>
      <c r="H13" s="263">
        <v>872533258</v>
      </c>
      <c r="I13" s="263">
        <v>3543222421</v>
      </c>
      <c r="J13" s="263">
        <v>2199742156</v>
      </c>
      <c r="K13" s="263">
        <v>707275517</v>
      </c>
      <c r="L13" s="263">
        <v>276444961</v>
      </c>
    </row>
    <row r="14" spans="3:14" s="51" customFormat="1" x14ac:dyDescent="0.15"/>
    <row r="15" spans="3:14" s="51" customFormat="1" x14ac:dyDescent="0.15"/>
    <row r="16" spans="3:14" s="51" customFormat="1" ht="19.5" customHeight="1" x14ac:dyDescent="0.15">
      <c r="C16" s="52" t="s">
        <v>123</v>
      </c>
      <c r="F16" s="53"/>
      <c r="G16" s="53"/>
      <c r="H16" s="53"/>
      <c r="I16" s="54" t="s">
        <v>0</v>
      </c>
    </row>
    <row r="17" spans="3:9" s="51" customFormat="1" ht="13.15" customHeight="1" x14ac:dyDescent="0.15">
      <c r="C17" s="337" t="s">
        <v>124</v>
      </c>
      <c r="D17" s="339" t="s">
        <v>125</v>
      </c>
      <c r="E17" s="340"/>
      <c r="F17" s="340"/>
      <c r="G17" s="340"/>
      <c r="H17" s="340"/>
      <c r="I17" s="341"/>
    </row>
    <row r="18" spans="3:9" s="51" customFormat="1" ht="20.25" customHeight="1" x14ac:dyDescent="0.15">
      <c r="C18" s="338"/>
      <c r="D18" s="342"/>
      <c r="E18" s="343"/>
      <c r="F18" s="343"/>
      <c r="G18" s="343"/>
      <c r="H18" s="343"/>
      <c r="I18" s="344"/>
    </row>
    <row r="19" spans="3:9" s="51" customFormat="1" ht="32.450000000000003" customHeight="1" x14ac:dyDescent="0.15">
      <c r="C19" s="57" t="s">
        <v>206</v>
      </c>
      <c r="D19" s="332" t="s">
        <v>206</v>
      </c>
      <c r="E19" s="333"/>
      <c r="F19" s="333"/>
      <c r="G19" s="333"/>
      <c r="H19" s="333"/>
      <c r="I19" s="334"/>
    </row>
    <row r="20" spans="3:9" s="51" customFormat="1" ht="9.75" customHeight="1" x14ac:dyDescent="0.15"/>
    <row r="21" spans="3:9" s="51" customFormat="1" x14ac:dyDescent="0.15"/>
  </sheetData>
  <mergeCells count="23"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  <mergeCell ref="C17:C18"/>
    <mergeCell ref="D17:I18"/>
    <mergeCell ref="I3:I4"/>
    <mergeCell ref="J3:J4"/>
    <mergeCell ref="K3:K4"/>
    <mergeCell ref="D19:I19"/>
    <mergeCell ref="I11:I12"/>
    <mergeCell ref="J11:J12"/>
    <mergeCell ref="K11:K12"/>
    <mergeCell ref="L11:L12"/>
  </mergeCells>
  <phoneticPr fontId="5"/>
  <printOptions horizontalCentered="1"/>
  <pageMargins left="0.19685039370078741" right="0.19685039370078741" top="0.27559055118110237" bottom="0.19685039370078741" header="0.59055118110236227" footer="0.39370078740157483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使用方法</vt:lpstr>
      <vt:lpstr>有形固定資産</vt:lpstr>
      <vt:lpstr>増減の明細</vt:lpstr>
      <vt:lpstr>基金</vt:lpstr>
      <vt:lpstr>貸付金</vt:lpstr>
      <vt:lpstr>未収金及び長期延滞債権</vt:lpstr>
      <vt:lpstr>別紙）地方債明細算出シート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有形固定資産の明細</vt:lpstr>
      <vt:lpstr>行政コスト計算書に係る行政目的別の明細</vt:lpstr>
      <vt:lpstr>引当金!Print_Area</vt:lpstr>
      <vt:lpstr>基金!Print_Area</vt:lpstr>
      <vt:lpstr>行政コスト計算書に係る行政目的別の明細!Print_Area</vt:lpstr>
      <vt:lpstr>財源情報明細!Print_Area</vt:lpstr>
      <vt:lpstr>財源明細!Print_Area</vt:lpstr>
      <vt:lpstr>増減の明細!Print_Area</vt:lpstr>
      <vt:lpstr>貸付金!Print_Area</vt:lpstr>
      <vt:lpstr>'地方債（借入先別）'!Print_Area</vt:lpstr>
      <vt:lpstr>'地方債（利率別など）'!Print_Area</vt:lpstr>
      <vt:lpstr>'別紙）地方債明細算出シート'!Print_Area</vt:lpstr>
      <vt:lpstr>補助金!Print_Area</vt:lpstr>
      <vt:lpstr>未収金及び長期延滞債権!Print_Area</vt:lpstr>
      <vt:lpstr>有形固定資産!Print_Area</vt:lpstr>
      <vt:lpstr>有形固定資産の明細!Print_Area</vt:lpstr>
      <vt:lpstr>'別紙）地方債明細算出シート'!Print_Titles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河﨑 佑輔</cp:lastModifiedBy>
  <cp:lastPrinted>2018-07-25T02:43:34Z</cp:lastPrinted>
  <dcterms:created xsi:type="dcterms:W3CDTF">2014-03-27T08:10:30Z</dcterms:created>
  <dcterms:modified xsi:type="dcterms:W3CDTF">2018-08-03T00:12:38Z</dcterms:modified>
</cp:coreProperties>
</file>