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Z:\04 観光商工室\③観光\予算関係\R7年度\緊急対策\様式\Word、Excel版\"/>
    </mc:Choice>
  </mc:AlternateContent>
  <xr:revisionPtr revIDLastSave="0" documentId="13_ncr:1_{5700C5B1-6853-44FC-8562-31CED5FD24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手書き用" sheetId="7" r:id="rId1"/>
    <sheet name="様式第２号" sheetId="8" r:id="rId2"/>
    <sheet name="記入例" sheetId="6" r:id="rId3"/>
  </sheets>
  <definedNames>
    <definedName name="_xlnm.Print_Area" localSheetId="2">記入例!$A$1:$N$25</definedName>
    <definedName name="_xlnm.Print_Area" localSheetId="0">手書き用!$A$1:$N$25</definedName>
    <definedName name="_xlnm.Print_Area" localSheetId="1">様式第２号!$A$1:$N$25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8" l="1"/>
  <c r="M19" i="8"/>
  <c r="K19" i="8"/>
  <c r="L19" i="8" s="1"/>
  <c r="M18" i="8"/>
  <c r="K18" i="8"/>
  <c r="L18" i="8" s="1"/>
  <c r="M17" i="8"/>
  <c r="K17" i="8"/>
  <c r="L17" i="8" s="1"/>
  <c r="M16" i="8"/>
  <c r="K16" i="8"/>
  <c r="L16" i="8" s="1"/>
  <c r="M15" i="8"/>
  <c r="K15" i="8"/>
  <c r="L15" i="8" s="1"/>
  <c r="M13" i="8"/>
  <c r="K13" i="8"/>
  <c r="L13" i="8" s="1"/>
  <c r="M11" i="8"/>
  <c r="K11" i="8"/>
  <c r="L11" i="8" s="1"/>
  <c r="M9" i="8"/>
  <c r="K9" i="8"/>
  <c r="L9" i="8" s="1"/>
  <c r="N18" i="6"/>
  <c r="N19" i="6"/>
  <c r="N15" i="6"/>
  <c r="M18" i="6"/>
  <c r="M19" i="6"/>
  <c r="M16" i="6"/>
  <c r="N16" i="6" s="1"/>
  <c r="M17" i="6"/>
  <c r="N17" i="6" s="1"/>
  <c r="M15" i="6"/>
  <c r="M13" i="6"/>
  <c r="M11" i="6"/>
  <c r="M9" i="6"/>
  <c r="B21" i="6"/>
  <c r="K19" i="6"/>
  <c r="L19" i="6" s="1"/>
  <c r="K18" i="6"/>
  <c r="L18" i="6" s="1"/>
  <c r="K17" i="6"/>
  <c r="L17" i="6" s="1"/>
  <c r="K16" i="6"/>
  <c r="L16" i="6" s="1"/>
  <c r="K15" i="6"/>
  <c r="L15" i="6" s="1"/>
  <c r="K13" i="6"/>
  <c r="L13" i="6" s="1"/>
  <c r="K11" i="6"/>
  <c r="L11" i="6" s="1"/>
  <c r="K9" i="6"/>
  <c r="L9" i="6" s="1"/>
  <c r="N9" i="6" s="1"/>
  <c r="N13" i="6" l="1"/>
  <c r="N11" i="6"/>
  <c r="N12" i="6" s="1"/>
  <c r="N20" i="6"/>
  <c r="N14" i="6"/>
  <c r="N10" i="6"/>
  <c r="N23" i="8" l="1"/>
  <c r="N21" i="6"/>
  <c r="N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inf13-u05</author>
    <author>宮川 紳</author>
  </authors>
  <commentList>
    <comment ref="B9" authorId="0" shapeId="0" xr:uid="{330BD061-A4D0-4581-A860-8F9E076062F4}">
      <text>
        <r>
          <rPr>
            <sz val="9"/>
            <color theme="1"/>
            <rFont val="ＭＳ Ｐゴシック"/>
            <family val="3"/>
            <charset val="128"/>
          </rPr>
          <t>エアコンを購入し、補助金申請した場合、電気冷蔵庫は申請できません。</t>
        </r>
      </text>
    </comment>
    <comment ref="H9" authorId="1" shapeId="0" xr:uid="{0A1B51C1-7187-44CA-A670-12BF556FB991}">
      <text>
        <r>
          <rPr>
            <sz val="9"/>
            <color indexed="81"/>
            <rFont val="MS P ゴシック"/>
            <family val="3"/>
            <charset val="128"/>
          </rPr>
          <t>町内・町外のどちらかを選んで入力</t>
        </r>
      </text>
    </comment>
    <comment ref="M9" authorId="1" shapeId="0" xr:uid="{79081877-8689-4185-9E35-DB648EA40207}">
      <text>
        <r>
          <rPr>
            <sz val="9"/>
            <color indexed="81"/>
            <rFont val="MS P ゴシック"/>
            <family val="3"/>
            <charset val="128"/>
          </rPr>
          <t>購入先（町内・町外）を入力すると自動で修正されます</t>
        </r>
      </text>
    </comment>
  </commentList>
</comments>
</file>

<file path=xl/sharedStrings.xml><?xml version="1.0" encoding="utf-8"?>
<sst xmlns="http://schemas.openxmlformats.org/spreadsheetml/2006/main" count="152" uniqueCount="48">
  <si>
    <t>区分</t>
    <rPh sb="0" eb="2">
      <t>クブン</t>
    </rPh>
    <phoneticPr fontId="1"/>
  </si>
  <si>
    <t>製造会社名</t>
  </si>
  <si>
    <t>機種・型番</t>
  </si>
  <si>
    <t>購入
台数</t>
    <rPh sb="0" eb="2">
      <t>コウニュウ</t>
    </rPh>
    <rPh sb="3" eb="5">
      <t>ダイスウ</t>
    </rPh>
    <phoneticPr fontId="1"/>
  </si>
  <si>
    <t>エアコン</t>
  </si>
  <si>
    <t>合計</t>
    <rPh sb="0" eb="2">
      <t>ゴウケイ</t>
    </rPh>
    <phoneticPr fontId="1"/>
  </si>
  <si>
    <t>設置完了
年月日</t>
    <rPh sb="0" eb="2">
      <t>セッチ</t>
    </rPh>
    <rPh sb="2" eb="4">
      <t>カンリョウ</t>
    </rPh>
    <rPh sb="5" eb="8">
      <t>ネンガッピ</t>
    </rPh>
    <phoneticPr fontId="1"/>
  </si>
  <si>
    <t>内　訳</t>
    <rPh sb="0" eb="1">
      <t>ウチ</t>
    </rPh>
    <rPh sb="2" eb="3">
      <t>ヤク</t>
    </rPh>
    <phoneticPr fontId="1"/>
  </si>
  <si>
    <t>購入
年月日</t>
    <rPh sb="0" eb="2">
      <t>コウニュウ</t>
    </rPh>
    <rPh sb="3" eb="6">
      <t>ネンガッピ</t>
    </rPh>
    <phoneticPr fontId="1"/>
  </si>
  <si>
    <t>小計　</t>
    <rPh sb="0" eb="2">
      <t>ショウケイ</t>
    </rPh>
    <phoneticPr fontId="1"/>
  </si>
  <si>
    <t>（単位：円）</t>
  </si>
  <si>
    <t>補助金交付申請額の算出</t>
    <rPh sb="0" eb="3">
      <t>ホジョキン</t>
    </rPh>
    <rPh sb="3" eb="5">
      <t>コウフ</t>
    </rPh>
    <rPh sb="5" eb="7">
      <t>シンセイ</t>
    </rPh>
    <rPh sb="9" eb="11">
      <t>サンシュツ</t>
    </rPh>
    <phoneticPr fontId="1"/>
  </si>
  <si>
    <t>❷</t>
  </si>
  <si>
    <t>❸</t>
  </si>
  <si>
    <t>他の制度に
より補助を
受けた額</t>
    <rPh sb="0" eb="1">
      <t>タ</t>
    </rPh>
    <rPh sb="2" eb="4">
      <t>セイド</t>
    </rPh>
    <rPh sb="8" eb="10">
      <t>ホジョ</t>
    </rPh>
    <rPh sb="12" eb="13">
      <t>ウ</t>
    </rPh>
    <rPh sb="15" eb="16">
      <t>ガク</t>
    </rPh>
    <phoneticPr fontId="1"/>
  </si>
  <si>
    <t>〇〇〇〇社</t>
    <rPh sb="4" eb="5">
      <t>シャ</t>
    </rPh>
    <phoneticPr fontId="1"/>
  </si>
  <si>
    <t>❶－❷の額</t>
    <rPh sb="4" eb="5">
      <t>ガク</t>
    </rPh>
    <phoneticPr fontId="1"/>
  </si>
  <si>
    <t>❹</t>
  </si>
  <si>
    <t>電気冷蔵庫
（３５０ℓ未満）</t>
    <rPh sb="0" eb="5">
      <t>デンキレイゾウコ</t>
    </rPh>
    <rPh sb="11" eb="13">
      <t>ミマン</t>
    </rPh>
    <phoneticPr fontId="1"/>
  </si>
  <si>
    <r>
      <t xml:space="preserve">ＬＥＤ
照明器具
</t>
    </r>
    <r>
      <rPr>
        <sz val="8"/>
        <rFont val="BIZ UDP明朝 Medium"/>
        <family val="1"/>
        <charset val="128"/>
      </rPr>
      <t>本体購入価格
5,000円以上
の製品</t>
    </r>
    <rPh sb="4" eb="8">
      <t>ショウメイキグ</t>
    </rPh>
    <rPh sb="10" eb="12">
      <t>ホンタイ</t>
    </rPh>
    <rPh sb="12" eb="14">
      <t>コウニュウ</t>
    </rPh>
    <rPh sb="14" eb="16">
      <t>カカク</t>
    </rPh>
    <rPh sb="22" eb="23">
      <t>エン</t>
    </rPh>
    <rPh sb="23" eb="25">
      <t>イジョウ</t>
    </rPh>
    <rPh sb="27" eb="29">
      <t>セイヒン</t>
    </rPh>
    <phoneticPr fontId="1"/>
  </si>
  <si>
    <t>❶</t>
  </si>
  <si>
    <t>〇〇〇〇社</t>
  </si>
  <si>
    <t>電気冷蔵庫
（３５０ℓ以上）</t>
    <rPh sb="0" eb="5">
      <t>デンキレイゾウコ</t>
    </rPh>
    <rPh sb="11" eb="13">
      <t>イジョウ</t>
    </rPh>
    <phoneticPr fontId="1"/>
  </si>
  <si>
    <t>対象製品購入明細書兼補助金交付申請額計算書（記入例）</t>
    <rPh sb="22" eb="25">
      <t>キニュ</t>
    </rPh>
    <phoneticPr fontId="1"/>
  </si>
  <si>
    <t>※申請可能台数はエアコン、電気冷蔵庫はいずれか1台とし、ＬＥＤ照明器具は5台までです。</t>
    <rPh sb="1" eb="3">
      <t>シンセイ</t>
    </rPh>
    <rPh sb="3" eb="5">
      <t>カノウ</t>
    </rPh>
    <rPh sb="5" eb="7">
      <t>ダイスウ</t>
    </rPh>
    <rPh sb="13" eb="18">
      <t>デンキレ</t>
    </rPh>
    <rPh sb="24" eb="25">
      <t>ダイ</t>
    </rPh>
    <rPh sb="31" eb="33">
      <t>ショウメイ</t>
    </rPh>
    <rPh sb="33" eb="35">
      <t>キグ</t>
    </rPh>
    <rPh sb="37" eb="38">
      <t>ダイ</t>
    </rPh>
    <phoneticPr fontId="1"/>
  </si>
  <si>
    <t>補助限度額：購入先が町内→5万円、町外→4万円</t>
    <rPh sb="0" eb="2">
      <t>ホジョ</t>
    </rPh>
    <rPh sb="8" eb="9">
      <t>サキ</t>
    </rPh>
    <rPh sb="10" eb="11">
      <t>チョウ</t>
    </rPh>
    <rPh sb="17" eb="18">
      <t>チョウ</t>
    </rPh>
    <phoneticPr fontId="1"/>
  </si>
  <si>
    <t>補助上限額</t>
    <rPh sb="0" eb="2">
      <t>ホジョ</t>
    </rPh>
    <rPh sb="2" eb="5">
      <t>ジョウゲンガク</t>
    </rPh>
    <phoneticPr fontId="1"/>
  </si>
  <si>
    <t>❻　</t>
    <phoneticPr fontId="1"/>
  </si>
  <si>
    <t>補助対象経費の合計額</t>
    <rPh sb="0" eb="2">
      <t>ホジョ</t>
    </rPh>
    <rPh sb="2" eb="6">
      <t>タイショウケイヒ</t>
    </rPh>
    <rPh sb="7" eb="10">
      <t>ゴウケイガク</t>
    </rPh>
    <phoneticPr fontId="1"/>
  </si>
  <si>
    <t>補助金申請額</t>
    <rPh sb="0" eb="3">
      <t>ホジョキン</t>
    </rPh>
    <rPh sb="3" eb="6">
      <t>シンセイガク</t>
    </rPh>
    <phoneticPr fontId="1"/>
  </si>
  <si>
    <t>補助限度額：購入先が町内→1万5千円、町外→1万2千円　</t>
    <rPh sb="0" eb="2">
      <t>ホジョ</t>
    </rPh>
    <rPh sb="8" eb="9">
      <t>サキ</t>
    </rPh>
    <rPh sb="10" eb="11">
      <t>チョウ</t>
    </rPh>
    <rPh sb="19" eb="20">
      <t>チョウ</t>
    </rPh>
    <rPh sb="23" eb="24">
      <t>マン</t>
    </rPh>
    <phoneticPr fontId="1"/>
  </si>
  <si>
    <t>補助限度額：購入先が町内→3万円、町外→2万5千円</t>
    <rPh sb="0" eb="2">
      <t>ホジョ</t>
    </rPh>
    <rPh sb="8" eb="9">
      <t>サキ</t>
    </rPh>
    <rPh sb="10" eb="11">
      <t>チョウ</t>
    </rPh>
    <rPh sb="17" eb="18">
      <t>チョウ</t>
    </rPh>
    <rPh sb="23" eb="24">
      <t>セン</t>
    </rPh>
    <phoneticPr fontId="1"/>
  </si>
  <si>
    <t>補助限度額（1台あたり）：購入先が町内→5千円　町外→4千円</t>
    <rPh sb="0" eb="2">
      <t>ホジョ</t>
    </rPh>
    <rPh sb="15" eb="16">
      <t>サキ</t>
    </rPh>
    <rPh sb="17" eb="18">
      <t>チョウ</t>
    </rPh>
    <rPh sb="24" eb="25">
      <t>チョウ</t>
    </rPh>
    <phoneticPr fontId="1"/>
  </si>
  <si>
    <t>町内</t>
    <rPh sb="0" eb="2">
      <t>チョウナイ</t>
    </rPh>
    <phoneticPr fontId="14"/>
  </si>
  <si>
    <r>
      <t xml:space="preserve">❸に１/５を
乗じた額
</t>
    </r>
    <r>
      <rPr>
        <b/>
        <sz val="6"/>
        <color rgb="FFFF0000"/>
        <rFont val="BIZ UDP明朝 Medium"/>
        <family val="1"/>
        <charset val="128"/>
      </rPr>
      <t>(千円未満切り捨て)</t>
    </r>
    <phoneticPr fontId="14"/>
  </si>
  <si>
    <t>❺</t>
    <phoneticPr fontId="14"/>
  </si>
  <si>
    <t>❹と❺補助限度額のいずれか低い方の額</t>
    <rPh sb="3" eb="8">
      <t>ホジョゲンドガク</t>
    </rPh>
    <rPh sb="13" eb="14">
      <t>ヒク</t>
    </rPh>
    <rPh sb="15" eb="16">
      <t>ホウ</t>
    </rPh>
    <rPh sb="17" eb="18">
      <t>ガク</t>
    </rPh>
    <phoneticPr fontId="1"/>
  </si>
  <si>
    <t>〇〇〇　　〇〇－〇〇〇</t>
    <phoneticPr fontId="14"/>
  </si>
  <si>
    <r>
      <rPr>
        <sz val="9"/>
        <color theme="1"/>
        <rFont val="BIZ UDP明朝 Medium"/>
        <family val="1"/>
        <charset val="128"/>
      </rPr>
      <t>省エネ基準</t>
    </r>
    <r>
      <rPr>
        <sz val="10"/>
        <color theme="1"/>
        <rFont val="BIZ UDP明朝 Medium"/>
        <family val="1"/>
        <charset val="128"/>
      </rPr>
      <t xml:space="preserve">
</t>
    </r>
    <r>
      <rPr>
        <sz val="9"/>
        <color theme="1"/>
        <rFont val="BIZ UDP明朝 Medium"/>
        <family val="1"/>
        <charset val="128"/>
      </rPr>
      <t>達成率</t>
    </r>
    <r>
      <rPr>
        <sz val="10"/>
        <color theme="1"/>
        <rFont val="BIZ UDP明朝 Medium"/>
        <family val="1"/>
        <charset val="128"/>
      </rPr>
      <t xml:space="preserve">
（％）</t>
    </r>
    <phoneticPr fontId="14"/>
  </si>
  <si>
    <t>❼　</t>
    <phoneticPr fontId="1"/>
  </si>
  <si>
    <r>
      <t>この</t>
    </r>
    <r>
      <rPr>
        <sz val="11"/>
        <rFont val="BIZ UDゴシック"/>
        <family val="3"/>
        <charset val="128"/>
      </rPr>
      <t>❼</t>
    </r>
    <r>
      <rPr>
        <sz val="11"/>
        <rFont val="BIZ UDゴシック"/>
        <family val="3"/>
      </rPr>
      <t>の額を様式第１号の「１補助金交付申請額」の欄に記載してください。</t>
    </r>
    <phoneticPr fontId="1"/>
  </si>
  <si>
    <t>1台当たりの補助限度額</t>
    <rPh sb="1" eb="2">
      <t>ダイ</t>
    </rPh>
    <rPh sb="2" eb="3">
      <t>ア</t>
    </rPh>
    <rPh sb="6" eb="8">
      <t>ホジョ</t>
    </rPh>
    <rPh sb="8" eb="10">
      <t>ゲンド</t>
    </rPh>
    <rPh sb="10" eb="11">
      <t>ガク</t>
    </rPh>
    <phoneticPr fontId="14"/>
  </si>
  <si>
    <t>（町外）</t>
    <rPh sb="1" eb="3">
      <t>チョウガイ</t>
    </rPh>
    <phoneticPr fontId="14"/>
  </si>
  <si>
    <r>
      <t xml:space="preserve">購入先
</t>
    </r>
    <r>
      <rPr>
        <sz val="7"/>
        <color theme="1"/>
        <rFont val="BIZ UDP明朝 Medium"/>
        <family val="1"/>
        <charset val="128"/>
      </rPr>
      <t>(町内･町外)</t>
    </r>
    <rPh sb="0" eb="3">
      <t>コウニュウサキ</t>
    </rPh>
    <rPh sb="5" eb="7">
      <t>チョウナイ</t>
    </rPh>
    <rPh sb="8" eb="10">
      <t>チョウガイ</t>
    </rPh>
    <phoneticPr fontId="14"/>
  </si>
  <si>
    <t>対象製品購入明細書兼補助金交付申請額計算書</t>
    <phoneticPr fontId="1"/>
  </si>
  <si>
    <r>
      <t xml:space="preserve">購入金額
</t>
    </r>
    <r>
      <rPr>
        <b/>
        <sz val="10"/>
        <color rgb="FFFF0000"/>
        <rFont val="BIZ UDP明朝 Medium"/>
        <family val="1"/>
        <charset val="128"/>
      </rPr>
      <t>(</t>
    </r>
    <r>
      <rPr>
        <b/>
        <sz val="9"/>
        <color rgb="FFFF0000"/>
        <rFont val="BIZ UDP明朝 Medium"/>
        <family val="1"/>
        <charset val="128"/>
      </rPr>
      <t>税抜価格)</t>
    </r>
    <rPh sb="6" eb="8">
      <t>ゼイヌ</t>
    </rPh>
    <rPh sb="8" eb="10">
      <t>カカク</t>
    </rPh>
    <phoneticPr fontId="1"/>
  </si>
  <si>
    <t>様式第２号（第７条関係）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</si>
  <si>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>様式第２号（第</t>
    </r>
    <r>
      <rPr>
        <sz val="11"/>
        <rFont val="BIZ UDP明朝 Medium"/>
        <family val="1"/>
        <charset val="128"/>
      </rPr>
      <t>７条関係）</t>
    </r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</si>
</sst>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8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BIZ UDゴシック"/>
      <family val="3"/>
    </font>
    <font>
      <sz val="11"/>
      <color theme="1"/>
      <name val="BIZ UDP明朝 Medium"/>
      <family val="1"/>
    </font>
    <font>
      <sz val="14"/>
      <color theme="1"/>
      <name val="BIZ UD明朝 Medium"/>
      <family val="1"/>
    </font>
    <font>
      <sz val="11"/>
      <color theme="1"/>
      <name val="BIZ UD明朝 Medium"/>
      <family val="1"/>
    </font>
    <font>
      <sz val="10"/>
      <color theme="1"/>
      <name val="BIZ UDP明朝 Medium"/>
      <family val="1"/>
    </font>
    <font>
      <sz val="11"/>
      <name val="BIZ UDゴシック"/>
      <family val="3"/>
    </font>
    <font>
      <sz val="9"/>
      <color theme="1"/>
      <name val="BIZ UDP明朝 Medium"/>
      <family val="1"/>
    </font>
    <font>
      <b/>
      <sz val="14"/>
      <name val="BIZ UDゴシック"/>
      <family val="3"/>
    </font>
    <font>
      <sz val="8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color indexed="81"/>
      <name val="MS P 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BIZ UDゴシック"/>
      <family val="3"/>
    </font>
    <font>
      <sz val="11"/>
      <color theme="0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9"/>
      <color rgb="FFFF0000"/>
      <name val="BIZ UDP明朝 Medium"/>
      <family val="1"/>
      <charset val="128"/>
    </font>
    <font>
      <b/>
      <sz val="6"/>
      <color rgb="FFFF0000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sz val="9"/>
      <color theme="1"/>
      <name val="ＭＳ Ｐゴシック"/>
      <family val="3"/>
      <charset val="128"/>
    </font>
    <font>
      <b/>
      <sz val="10"/>
      <color rgb="FFFF0000"/>
      <name val="BIZ UDP明朝 Medium"/>
      <family val="1"/>
      <charset val="128"/>
    </font>
    <font>
      <sz val="11"/>
      <name val="BIZ UDP明朝 Medium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 diagonalDown="1">
      <left style="hair">
        <color auto="1"/>
      </left>
      <right/>
      <top/>
      <bottom style="thin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 diagonalDown="1">
      <left style="hair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8" xfId="0" applyFont="1" applyBorder="1">
      <alignment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>
      <alignment vertical="center"/>
    </xf>
    <xf numFmtId="176" fontId="11" fillId="3" borderId="71" xfId="0" applyNumberFormat="1" applyFont="1" applyFill="1" applyBorder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1" fillId="0" borderId="19" xfId="0" applyFont="1" applyBorder="1">
      <alignment vertical="center"/>
    </xf>
    <xf numFmtId="0" fontId="23" fillId="0" borderId="19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57" fontId="11" fillId="0" borderId="19" xfId="0" applyNumberFormat="1" applyFont="1" applyBorder="1" applyAlignment="1">
      <alignment horizontal="center" vertical="center"/>
    </xf>
    <xf numFmtId="57" fontId="11" fillId="0" borderId="34" xfId="0" applyNumberFormat="1" applyFont="1" applyBorder="1" applyAlignment="1">
      <alignment horizontal="center" vertical="center"/>
    </xf>
    <xf numFmtId="57" fontId="11" fillId="0" borderId="49" xfId="0" applyNumberFormat="1" applyFont="1" applyBorder="1" applyAlignment="1">
      <alignment horizontal="center" vertical="center"/>
    </xf>
    <xf numFmtId="177" fontId="11" fillId="0" borderId="11" xfId="0" applyNumberFormat="1" applyFont="1" applyBorder="1">
      <alignment vertical="center"/>
    </xf>
    <xf numFmtId="177" fontId="11" fillId="0" borderId="26" xfId="0" applyNumberFormat="1" applyFont="1" applyBorder="1">
      <alignment vertical="center"/>
    </xf>
    <xf numFmtId="176" fontId="11" fillId="0" borderId="19" xfId="0" applyNumberFormat="1" applyFont="1" applyBorder="1">
      <alignment vertical="center"/>
    </xf>
    <xf numFmtId="176" fontId="11" fillId="0" borderId="42" xfId="0" applyNumberFormat="1" applyFont="1" applyBorder="1">
      <alignment vertical="center"/>
    </xf>
    <xf numFmtId="176" fontId="11" fillId="3" borderId="48" xfId="0" applyNumberFormat="1" applyFont="1" applyFill="1" applyBorder="1">
      <alignment vertical="center"/>
    </xf>
    <xf numFmtId="176" fontId="11" fillId="0" borderId="46" xfId="0" applyNumberFormat="1" applyFont="1" applyBorder="1">
      <alignment vertical="center"/>
    </xf>
    <xf numFmtId="177" fontId="11" fillId="0" borderId="39" xfId="0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49" xfId="0" applyNumberFormat="1" applyFont="1" applyBorder="1">
      <alignment vertical="center"/>
    </xf>
    <xf numFmtId="176" fontId="11" fillId="0" borderId="50" xfId="0" applyNumberFormat="1" applyFont="1" applyBorder="1">
      <alignment vertical="center"/>
    </xf>
    <xf numFmtId="0" fontId="11" fillId="0" borderId="21" xfId="0" applyFont="1" applyBorder="1">
      <alignment vertical="center"/>
    </xf>
    <xf numFmtId="57" fontId="11" fillId="0" borderId="32" xfId="0" applyNumberFormat="1" applyFont="1" applyBorder="1" applyAlignment="1">
      <alignment horizontal="center" vertical="center"/>
    </xf>
    <xf numFmtId="57" fontId="11" fillId="0" borderId="26" xfId="0" applyNumberFormat="1" applyFont="1" applyBorder="1" applyAlignment="1">
      <alignment horizontal="center" vertical="center"/>
    </xf>
    <xf numFmtId="177" fontId="11" fillId="0" borderId="13" xfId="0" applyNumberFormat="1" applyFont="1" applyBorder="1">
      <alignment vertical="center"/>
    </xf>
    <xf numFmtId="176" fontId="11" fillId="0" borderId="23" xfId="0" applyNumberFormat="1" applyFont="1" applyBorder="1">
      <alignment vertical="center"/>
    </xf>
    <xf numFmtId="176" fontId="11" fillId="4" borderId="48" xfId="0" applyNumberFormat="1" applyFont="1" applyFill="1" applyBorder="1">
      <alignment vertical="center"/>
    </xf>
    <xf numFmtId="0" fontId="11" fillId="0" borderId="22" xfId="0" applyFont="1" applyBorder="1">
      <alignment vertical="center"/>
    </xf>
    <xf numFmtId="0" fontId="23" fillId="0" borderId="22" xfId="0" applyFont="1" applyBorder="1">
      <alignment vertical="center"/>
    </xf>
    <xf numFmtId="57" fontId="11" fillId="0" borderId="33" xfId="0" applyNumberFormat="1" applyFont="1" applyBorder="1" applyAlignment="1">
      <alignment horizontal="center" vertical="center"/>
    </xf>
    <xf numFmtId="57" fontId="11" fillId="0" borderId="27" xfId="0" applyNumberFormat="1" applyFont="1" applyBorder="1" applyAlignment="1">
      <alignment horizontal="center" vertical="center"/>
    </xf>
    <xf numFmtId="57" fontId="11" fillId="0" borderId="51" xfId="0" applyNumberFormat="1" applyFont="1" applyBorder="1" applyAlignment="1">
      <alignment horizontal="center" vertical="center"/>
    </xf>
    <xf numFmtId="177" fontId="11" fillId="0" borderId="14" xfId="0" applyNumberFormat="1" applyFont="1" applyBorder="1">
      <alignment vertical="center"/>
    </xf>
    <xf numFmtId="177" fontId="11" fillId="0" borderId="27" xfId="0" applyNumberFormat="1" applyFont="1" applyBorder="1">
      <alignment vertical="center"/>
    </xf>
    <xf numFmtId="176" fontId="11" fillId="0" borderId="22" xfId="0" applyNumberFormat="1" applyFont="1" applyBorder="1">
      <alignment vertical="center"/>
    </xf>
    <xf numFmtId="176" fontId="11" fillId="0" borderId="43" xfId="0" applyNumberFormat="1" applyFont="1" applyBorder="1">
      <alignment vertical="center"/>
    </xf>
    <xf numFmtId="0" fontId="11" fillId="0" borderId="23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7" xfId="0" applyFont="1" applyBorder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176" fontId="22" fillId="0" borderId="52" xfId="0" applyNumberFormat="1" applyFont="1" applyBorder="1">
      <alignment vertical="center"/>
    </xf>
    <xf numFmtId="176" fontId="22" fillId="0" borderId="57" xfId="0" applyNumberFormat="1" applyFont="1" applyBorder="1">
      <alignment vertical="center"/>
    </xf>
    <xf numFmtId="176" fontId="22" fillId="0" borderId="61" xfId="0" applyNumberFormat="1" applyFont="1" applyBorder="1" applyAlignment="1">
      <alignment horizontal="right" vertical="center"/>
    </xf>
    <xf numFmtId="176" fontId="22" fillId="5" borderId="62" xfId="0" applyNumberFormat="1" applyFont="1" applyFill="1" applyBorder="1">
      <alignment vertical="center"/>
    </xf>
    <xf numFmtId="176" fontId="22" fillId="0" borderId="39" xfId="0" applyNumberFormat="1" applyFont="1" applyBorder="1" applyAlignment="1">
      <alignment horizontal="right" vertical="center"/>
    </xf>
    <xf numFmtId="0" fontId="18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176" fontId="22" fillId="0" borderId="56" xfId="0" applyNumberFormat="1" applyFont="1" applyBorder="1" applyAlignment="1">
      <alignment horizontal="right" vertical="center"/>
    </xf>
    <xf numFmtId="0" fontId="18" fillId="0" borderId="38" xfId="0" applyFont="1" applyBorder="1">
      <alignment vertical="center"/>
    </xf>
    <xf numFmtId="0" fontId="18" fillId="0" borderId="45" xfId="0" applyFont="1" applyBorder="1" applyAlignment="1">
      <alignment horizontal="center" vertical="center"/>
    </xf>
    <xf numFmtId="176" fontId="11" fillId="0" borderId="71" xfId="0" applyNumberFormat="1" applyFont="1" applyBorder="1" applyAlignment="1">
      <alignment horizontal="left" vertical="center"/>
    </xf>
    <xf numFmtId="176" fontId="11" fillId="0" borderId="48" xfId="0" applyNumberFormat="1" applyFont="1" applyBorder="1">
      <alignment vertical="center"/>
    </xf>
    <xf numFmtId="176" fontId="22" fillId="0" borderId="62" xfId="0" applyNumberFormat="1" applyFont="1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left" vertical="center"/>
    </xf>
    <xf numFmtId="176" fontId="11" fillId="0" borderId="35" xfId="0" applyNumberFormat="1" applyFont="1" applyBorder="1" applyAlignment="1">
      <alignment horizontal="left" vertical="center"/>
    </xf>
    <xf numFmtId="176" fontId="11" fillId="0" borderId="7" xfId="0" applyNumberFormat="1" applyFont="1" applyBorder="1" applyAlignment="1">
      <alignment horizontal="right" vertical="center" shrinkToFit="1"/>
    </xf>
    <xf numFmtId="176" fontId="11" fillId="0" borderId="40" xfId="0" applyNumberFormat="1" applyFont="1" applyBorder="1" applyAlignment="1">
      <alignment horizontal="right" vertical="center" shrinkToFit="1"/>
    </xf>
    <xf numFmtId="176" fontId="11" fillId="0" borderId="44" xfId="0" applyNumberFormat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/>
    </xf>
    <xf numFmtId="176" fontId="11" fillId="0" borderId="40" xfId="0" applyNumberFormat="1" applyFont="1" applyBorder="1" applyAlignment="1">
      <alignment horizontal="left" vertical="center"/>
    </xf>
    <xf numFmtId="176" fontId="11" fillId="0" borderId="53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 shrinkToFit="1"/>
    </xf>
    <xf numFmtId="176" fontId="11" fillId="0" borderId="40" xfId="0" applyNumberFormat="1" applyFont="1" applyBorder="1" applyAlignment="1">
      <alignment horizontal="left" vertical="center" shrinkToFit="1"/>
    </xf>
    <xf numFmtId="176" fontId="11" fillId="0" borderId="53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right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55" xfId="0" applyNumberFormat="1" applyFont="1" applyBorder="1" applyAlignment="1">
      <alignment horizontal="center" vertical="center"/>
    </xf>
    <xf numFmtId="177" fontId="22" fillId="0" borderId="72" xfId="0" applyNumberFormat="1" applyFont="1" applyBorder="1" applyAlignment="1">
      <alignment horizontal="center" vertical="center"/>
    </xf>
    <xf numFmtId="177" fontId="22" fillId="0" borderId="73" xfId="0" applyNumberFormat="1" applyFont="1" applyBorder="1" applyAlignment="1">
      <alignment horizontal="center"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59" xfId="0" applyNumberFormat="1" applyFont="1" applyBorder="1" applyAlignment="1">
      <alignment horizontal="center" vertical="center"/>
    </xf>
    <xf numFmtId="177" fontId="22" fillId="0" borderId="60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176" fontId="11" fillId="3" borderId="17" xfId="0" applyNumberFormat="1" applyFont="1" applyFill="1" applyBorder="1" applyAlignment="1">
      <alignment horizontal="left" vertical="center"/>
    </xf>
    <xf numFmtId="176" fontId="11" fillId="3" borderId="35" xfId="0" applyNumberFormat="1" applyFont="1" applyFill="1" applyBorder="1" applyAlignment="1">
      <alignment horizontal="left" vertical="center"/>
    </xf>
    <xf numFmtId="176" fontId="11" fillId="4" borderId="37" xfId="0" applyNumberFormat="1" applyFont="1" applyFill="1" applyBorder="1" applyAlignment="1">
      <alignment horizontal="left" vertical="center" shrinkToFit="1"/>
    </xf>
    <xf numFmtId="176" fontId="11" fillId="4" borderId="40" xfId="0" applyNumberFormat="1" applyFont="1" applyFill="1" applyBorder="1" applyAlignment="1">
      <alignment horizontal="left" vertical="center" shrinkToFit="1"/>
    </xf>
    <xf numFmtId="176" fontId="11" fillId="4" borderId="53" xfId="0" applyNumberFormat="1" applyFont="1" applyFill="1" applyBorder="1" applyAlignment="1">
      <alignment horizontal="left" vertical="center" shrinkToFit="1"/>
    </xf>
    <xf numFmtId="0" fontId="2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23</xdr:row>
      <xdr:rowOff>28575</xdr:rowOff>
    </xdr:from>
    <xdr:to>
      <xdr:col>13</xdr:col>
      <xdr:colOff>608965</xdr:colOff>
      <xdr:row>23</xdr:row>
      <xdr:rowOff>267335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7B1DA892-6493-4AE5-8CA4-F6E3B8DBEBB3}"/>
            </a:ext>
          </a:extLst>
        </xdr:cNvPr>
        <xdr:cNvSpPr/>
      </xdr:nvSpPr>
      <xdr:spPr>
        <a:xfrm>
          <a:off x="10534650" y="6248400"/>
          <a:ext cx="256540" cy="238760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23</xdr:row>
      <xdr:rowOff>28575</xdr:rowOff>
    </xdr:from>
    <xdr:to>
      <xdr:col>13</xdr:col>
      <xdr:colOff>608965</xdr:colOff>
      <xdr:row>23</xdr:row>
      <xdr:rowOff>267335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6094C33-001D-4403-8718-4E0070108FE7}"/>
            </a:ext>
          </a:extLst>
        </xdr:cNvPr>
        <xdr:cNvSpPr/>
      </xdr:nvSpPr>
      <xdr:spPr>
        <a:xfrm>
          <a:off x="10534650" y="6248400"/>
          <a:ext cx="256540" cy="238760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23</xdr:row>
      <xdr:rowOff>28575</xdr:rowOff>
    </xdr:from>
    <xdr:to>
      <xdr:col>13</xdr:col>
      <xdr:colOff>608965</xdr:colOff>
      <xdr:row>23</xdr:row>
      <xdr:rowOff>267335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B3EBD157-6C67-44AA-9E87-CE933CE263CF}"/>
            </a:ext>
          </a:extLst>
        </xdr:cNvPr>
        <xdr:cNvSpPr/>
      </xdr:nvSpPr>
      <xdr:spPr>
        <a:xfrm>
          <a:off x="10372725" y="6248400"/>
          <a:ext cx="256540" cy="238760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1296-1F0C-4343-9F3C-FC12B3336461}">
  <sheetPr>
    <tabColor theme="8" tint="0.39997558519241921"/>
  </sheetPr>
  <dimension ref="A1:P24"/>
  <sheetViews>
    <sheetView tabSelected="1" workbookViewId="0">
      <selection activeCell="D2" sqref="D2"/>
    </sheetView>
  </sheetViews>
  <sheetFormatPr defaultRowHeight="13.5"/>
  <cols>
    <col min="1" max="1" width="12.125" style="1" customWidth="1"/>
    <col min="2" max="2" width="4.625" style="1" customWidth="1"/>
    <col min="3" max="3" width="10.625" style="1" customWidth="1"/>
    <col min="4" max="4" width="18.125" style="1" customWidth="1"/>
    <col min="5" max="7" width="9.125" style="1" customWidth="1"/>
    <col min="8" max="8" width="7.625" style="1" customWidth="1"/>
    <col min="9" max="11" width="10.625" style="1" customWidth="1"/>
    <col min="12" max="12" width="11.625" style="1" customWidth="1"/>
    <col min="13" max="13" width="9.625" style="1" customWidth="1"/>
    <col min="14" max="14" width="11.625" style="1" customWidth="1"/>
    <col min="15" max="15" width="9" style="1" customWidth="1"/>
    <col min="16" max="16384" width="9" style="1"/>
  </cols>
  <sheetData>
    <row r="1" spans="1:16" ht="18" customHeight="1">
      <c r="A1" s="152" t="s">
        <v>47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22.5" customHeight="1">
      <c r="A2" s="3" t="s">
        <v>44</v>
      </c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9" t="s">
        <v>10</v>
      </c>
    </row>
    <row r="4" spans="1:16">
      <c r="A4" s="1" t="s">
        <v>24</v>
      </c>
    </row>
    <row r="5" spans="1:16" ht="8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</row>
    <row r="6" spans="1:16" ht="21.75" customHeight="1">
      <c r="A6" s="77" t="s">
        <v>0</v>
      </c>
      <c r="B6" s="80" t="s">
        <v>3</v>
      </c>
      <c r="C6" s="66" t="s">
        <v>7</v>
      </c>
      <c r="D6" s="66"/>
      <c r="E6" s="66"/>
      <c r="F6" s="66"/>
      <c r="G6" s="66"/>
      <c r="H6" s="67"/>
      <c r="I6" s="83" t="s">
        <v>11</v>
      </c>
      <c r="J6" s="84"/>
      <c r="K6" s="84"/>
      <c r="L6" s="84"/>
      <c r="M6" s="84"/>
      <c r="N6" s="85"/>
      <c r="P6" s="12" t="s">
        <v>33</v>
      </c>
    </row>
    <row r="7" spans="1:16" ht="21.75" customHeight="1">
      <c r="A7" s="78"/>
      <c r="B7" s="81"/>
      <c r="C7" s="86" t="s">
        <v>1</v>
      </c>
      <c r="D7" s="86" t="s">
        <v>2</v>
      </c>
      <c r="E7" s="88" t="s">
        <v>38</v>
      </c>
      <c r="F7" s="88" t="s">
        <v>8</v>
      </c>
      <c r="G7" s="88" t="s">
        <v>6</v>
      </c>
      <c r="H7" s="90" t="s">
        <v>43</v>
      </c>
      <c r="I7" s="71" t="s">
        <v>20</v>
      </c>
      <c r="J7" s="72" t="s">
        <v>12</v>
      </c>
      <c r="K7" s="73" t="s">
        <v>13</v>
      </c>
      <c r="L7" s="56" t="s">
        <v>17</v>
      </c>
      <c r="M7" s="56" t="s">
        <v>35</v>
      </c>
      <c r="N7" s="92" t="s">
        <v>36</v>
      </c>
      <c r="P7" s="13" t="s">
        <v>42</v>
      </c>
    </row>
    <row r="8" spans="1:16" ht="44.25" customHeight="1">
      <c r="A8" s="79"/>
      <c r="B8" s="82"/>
      <c r="C8" s="87"/>
      <c r="D8" s="87"/>
      <c r="E8" s="89"/>
      <c r="F8" s="89"/>
      <c r="G8" s="89"/>
      <c r="H8" s="91"/>
      <c r="I8" s="71" t="s">
        <v>45</v>
      </c>
      <c r="J8" s="74" t="s">
        <v>14</v>
      </c>
      <c r="K8" s="75" t="s">
        <v>16</v>
      </c>
      <c r="L8" s="19" t="s">
        <v>34</v>
      </c>
      <c r="M8" s="76" t="s">
        <v>41</v>
      </c>
      <c r="N8" s="93"/>
    </row>
    <row r="9" spans="1:16" ht="21.75" customHeight="1">
      <c r="A9" s="94" t="s">
        <v>4</v>
      </c>
      <c r="B9" s="96"/>
      <c r="C9" s="20"/>
      <c r="D9" s="21"/>
      <c r="E9" s="22"/>
      <c r="F9" s="23"/>
      <c r="G9" s="24"/>
      <c r="H9" s="25"/>
      <c r="I9" s="26"/>
      <c r="J9" s="27"/>
      <c r="K9" s="28"/>
      <c r="L9" s="29"/>
      <c r="M9" s="28"/>
      <c r="N9" s="69"/>
    </row>
    <row r="10" spans="1:16" ht="21.75" customHeight="1">
      <c r="A10" s="95"/>
      <c r="B10" s="97"/>
      <c r="C10" s="98" t="s">
        <v>25</v>
      </c>
      <c r="D10" s="98"/>
      <c r="E10" s="98"/>
      <c r="F10" s="98"/>
      <c r="G10" s="99"/>
      <c r="H10" s="68"/>
      <c r="I10" s="100" t="s">
        <v>9</v>
      </c>
      <c r="J10" s="101"/>
      <c r="K10" s="101"/>
      <c r="L10" s="101"/>
      <c r="M10" s="102"/>
      <c r="N10" s="31"/>
    </row>
    <row r="11" spans="1:16" ht="21.75" customHeight="1">
      <c r="A11" s="103" t="s">
        <v>18</v>
      </c>
      <c r="B11" s="96"/>
      <c r="C11" s="20"/>
      <c r="D11" s="21"/>
      <c r="E11" s="22"/>
      <c r="F11" s="23"/>
      <c r="G11" s="24"/>
      <c r="H11" s="25"/>
      <c r="I11" s="26"/>
      <c r="J11" s="32"/>
      <c r="K11" s="33"/>
      <c r="L11" s="34"/>
      <c r="M11" s="28"/>
      <c r="N11" s="35"/>
    </row>
    <row r="12" spans="1:16" ht="21.75" customHeight="1">
      <c r="A12" s="104"/>
      <c r="B12" s="105"/>
      <c r="C12" s="106" t="s">
        <v>30</v>
      </c>
      <c r="D12" s="107"/>
      <c r="E12" s="107"/>
      <c r="F12" s="107"/>
      <c r="G12" s="107"/>
      <c r="H12" s="108"/>
      <c r="I12" s="100" t="s">
        <v>9</v>
      </c>
      <c r="J12" s="101"/>
      <c r="K12" s="101"/>
      <c r="L12" s="101"/>
      <c r="M12" s="102"/>
      <c r="N12" s="36"/>
    </row>
    <row r="13" spans="1:16" ht="21.75" customHeight="1">
      <c r="A13" s="103" t="s">
        <v>22</v>
      </c>
      <c r="B13" s="96"/>
      <c r="C13" s="20"/>
      <c r="D13" s="21"/>
      <c r="E13" s="22"/>
      <c r="F13" s="23"/>
      <c r="G13" s="24"/>
      <c r="H13" s="25"/>
      <c r="I13" s="26"/>
      <c r="J13" s="32"/>
      <c r="K13" s="33"/>
      <c r="L13" s="34"/>
      <c r="M13" s="28"/>
      <c r="N13" s="35"/>
    </row>
    <row r="14" spans="1:16" ht="21.75" customHeight="1">
      <c r="A14" s="104"/>
      <c r="B14" s="105"/>
      <c r="C14" s="106" t="s">
        <v>31</v>
      </c>
      <c r="D14" s="107"/>
      <c r="E14" s="107"/>
      <c r="F14" s="107"/>
      <c r="G14" s="107"/>
      <c r="H14" s="108"/>
      <c r="I14" s="100" t="s">
        <v>9</v>
      </c>
      <c r="J14" s="101"/>
      <c r="K14" s="101"/>
      <c r="L14" s="101"/>
      <c r="M14" s="102"/>
      <c r="N14" s="36"/>
    </row>
    <row r="15" spans="1:16" ht="21.75" customHeight="1">
      <c r="A15" s="109" t="s">
        <v>19</v>
      </c>
      <c r="B15" s="112"/>
      <c r="C15" s="37"/>
      <c r="D15" s="21"/>
      <c r="E15" s="115"/>
      <c r="F15" s="38"/>
      <c r="G15" s="39"/>
      <c r="H15" s="25"/>
      <c r="I15" s="40"/>
      <c r="J15" s="27"/>
      <c r="K15" s="41"/>
      <c r="L15" s="29"/>
      <c r="M15" s="33"/>
      <c r="N15" s="69"/>
    </row>
    <row r="16" spans="1:16" ht="21.75" customHeight="1">
      <c r="A16" s="110"/>
      <c r="B16" s="113"/>
      <c r="C16" s="43"/>
      <c r="D16" s="44"/>
      <c r="E16" s="116"/>
      <c r="F16" s="45"/>
      <c r="G16" s="46"/>
      <c r="H16" s="47"/>
      <c r="I16" s="48"/>
      <c r="J16" s="49"/>
      <c r="K16" s="50"/>
      <c r="L16" s="51"/>
      <c r="M16" s="50"/>
      <c r="N16" s="69"/>
    </row>
    <row r="17" spans="1:14" ht="21.75" customHeight="1">
      <c r="A17" s="110"/>
      <c r="B17" s="113"/>
      <c r="C17" s="52"/>
      <c r="D17" s="44"/>
      <c r="E17" s="116"/>
      <c r="F17" s="45"/>
      <c r="G17" s="46"/>
      <c r="H17" s="47"/>
      <c r="I17" s="48"/>
      <c r="J17" s="49"/>
      <c r="K17" s="50"/>
      <c r="L17" s="51"/>
      <c r="M17" s="41"/>
      <c r="N17" s="69"/>
    </row>
    <row r="18" spans="1:14" ht="21.75" customHeight="1">
      <c r="A18" s="110"/>
      <c r="B18" s="113"/>
      <c r="C18" s="52"/>
      <c r="D18" s="53"/>
      <c r="E18" s="116"/>
      <c r="F18" s="45"/>
      <c r="G18" s="46"/>
      <c r="H18" s="47"/>
      <c r="I18" s="48"/>
      <c r="J18" s="49"/>
      <c r="K18" s="50"/>
      <c r="L18" s="51"/>
      <c r="M18" s="41"/>
      <c r="N18" s="69"/>
    </row>
    <row r="19" spans="1:14" ht="21.75" customHeight="1">
      <c r="A19" s="110"/>
      <c r="B19" s="113"/>
      <c r="C19" s="43"/>
      <c r="D19" s="54"/>
      <c r="E19" s="117"/>
      <c r="F19" s="55"/>
      <c r="G19" s="56"/>
      <c r="H19" s="57"/>
      <c r="I19" s="48"/>
      <c r="J19" s="49"/>
      <c r="K19" s="50"/>
      <c r="L19" s="51"/>
      <c r="M19" s="41"/>
      <c r="N19" s="69"/>
    </row>
    <row r="20" spans="1:14" ht="21.75" customHeight="1">
      <c r="A20" s="111"/>
      <c r="B20" s="114"/>
      <c r="C20" s="118" t="s">
        <v>32</v>
      </c>
      <c r="D20" s="119"/>
      <c r="E20" s="119"/>
      <c r="F20" s="119"/>
      <c r="G20" s="119"/>
      <c r="H20" s="120"/>
      <c r="I20" s="100" t="s">
        <v>9</v>
      </c>
      <c r="J20" s="101"/>
      <c r="K20" s="101"/>
      <c r="L20" s="101"/>
      <c r="M20" s="102"/>
      <c r="N20" s="36"/>
    </row>
    <row r="21" spans="1:14" ht="21.75" customHeight="1">
      <c r="A21" s="122" t="s">
        <v>5</v>
      </c>
      <c r="B21" s="125"/>
      <c r="C21" s="128"/>
      <c r="D21" s="129"/>
      <c r="E21" s="129"/>
      <c r="F21" s="129"/>
      <c r="G21" s="129"/>
      <c r="H21" s="129"/>
      <c r="I21" s="134" t="s">
        <v>28</v>
      </c>
      <c r="J21" s="135"/>
      <c r="K21" s="135"/>
      <c r="L21" s="135"/>
      <c r="M21" s="65" t="s">
        <v>27</v>
      </c>
      <c r="N21" s="58"/>
    </row>
    <row r="22" spans="1:14" ht="21.75" customHeight="1" thickBot="1">
      <c r="A22" s="123"/>
      <c r="B22" s="126"/>
      <c r="C22" s="130"/>
      <c r="D22" s="131"/>
      <c r="E22" s="131"/>
      <c r="F22" s="131"/>
      <c r="G22" s="131"/>
      <c r="H22" s="131"/>
      <c r="I22" s="136" t="s">
        <v>26</v>
      </c>
      <c r="J22" s="137"/>
      <c r="K22" s="137"/>
      <c r="L22" s="138"/>
      <c r="M22" s="62"/>
      <c r="N22" s="59"/>
    </row>
    <row r="23" spans="1:14" ht="21.75" customHeight="1" thickBot="1">
      <c r="A23" s="124"/>
      <c r="B23" s="127"/>
      <c r="C23" s="132"/>
      <c r="D23" s="133"/>
      <c r="E23" s="133"/>
      <c r="F23" s="133"/>
      <c r="G23" s="133"/>
      <c r="H23" s="133"/>
      <c r="I23" s="139" t="s">
        <v>29</v>
      </c>
      <c r="J23" s="140"/>
      <c r="K23" s="140"/>
      <c r="L23" s="141"/>
      <c r="M23" s="60" t="s">
        <v>39</v>
      </c>
      <c r="N23" s="70"/>
    </row>
    <row r="24" spans="1:14" ht="24.75" customHeight="1">
      <c r="A24" s="4"/>
      <c r="B24" s="6"/>
      <c r="C24" s="10"/>
      <c r="D24" s="10"/>
      <c r="E24" s="121" t="s">
        <v>40</v>
      </c>
      <c r="F24" s="121"/>
      <c r="G24" s="121"/>
      <c r="H24" s="121"/>
      <c r="I24" s="121"/>
      <c r="J24" s="121"/>
      <c r="K24" s="121"/>
      <c r="L24" s="121"/>
      <c r="M24" s="121"/>
      <c r="N24" s="8"/>
    </row>
  </sheetData>
  <mergeCells count="34">
    <mergeCell ref="E24:M24"/>
    <mergeCell ref="A21:A23"/>
    <mergeCell ref="B21:B23"/>
    <mergeCell ref="C21:H23"/>
    <mergeCell ref="I21:L21"/>
    <mergeCell ref="I22:L22"/>
    <mergeCell ref="I23:L23"/>
    <mergeCell ref="A13:A14"/>
    <mergeCell ref="B13:B14"/>
    <mergeCell ref="C14:H14"/>
    <mergeCell ref="I14:M14"/>
    <mergeCell ref="A15:A20"/>
    <mergeCell ref="B15:B20"/>
    <mergeCell ref="E15:E19"/>
    <mergeCell ref="C20:H20"/>
    <mergeCell ref="I20:M20"/>
    <mergeCell ref="A9:A10"/>
    <mergeCell ref="B9:B10"/>
    <mergeCell ref="C10:G10"/>
    <mergeCell ref="I10:M10"/>
    <mergeCell ref="A11:A12"/>
    <mergeCell ref="B11:B12"/>
    <mergeCell ref="C12:H12"/>
    <mergeCell ref="I12:M12"/>
    <mergeCell ref="A6:A8"/>
    <mergeCell ref="B6:B8"/>
    <mergeCell ref="I6:N6"/>
    <mergeCell ref="C7:C8"/>
    <mergeCell ref="D7:D8"/>
    <mergeCell ref="E7:E8"/>
    <mergeCell ref="F7:F8"/>
    <mergeCell ref="G7:G8"/>
    <mergeCell ref="H7:H8"/>
    <mergeCell ref="N7:N8"/>
  </mergeCells>
  <phoneticPr fontId="14"/>
  <dataValidations count="1">
    <dataValidation type="list" allowBlank="1" showInputMessage="1" showErrorMessage="1" sqref="H9 H15:H19 H11 H13" xr:uid="{6428C117-879D-4B95-8BA6-A8146D31D8AF}">
      <formula1>$P$6:$P$7</formula1>
    </dataValidation>
  </dataValidations>
  <pageMargins left="0.27559055118110237" right="0.23622047244094491" top="0.74803149606299213" bottom="0.74803149606299213" header="0.31496062992125984" footer="0.31496062992125984"/>
  <pageSetup paperSize="9" fitToHeight="0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3FEB-997B-43D8-8D5D-2634FCF71EC9}">
  <sheetPr>
    <tabColor rgb="FFFFC000"/>
  </sheetPr>
  <dimension ref="A1:P24"/>
  <sheetViews>
    <sheetView workbookViewId="0">
      <selection activeCell="F16" sqref="F16"/>
    </sheetView>
  </sheetViews>
  <sheetFormatPr defaultRowHeight="13.5"/>
  <cols>
    <col min="1" max="1" width="12.125" style="1" customWidth="1"/>
    <col min="2" max="2" width="4.625" style="1" customWidth="1"/>
    <col min="3" max="3" width="10.625" style="1" customWidth="1"/>
    <col min="4" max="4" width="18.125" style="1" customWidth="1"/>
    <col min="5" max="7" width="9.125" style="1" customWidth="1"/>
    <col min="8" max="8" width="7.625" style="1" customWidth="1"/>
    <col min="9" max="11" width="10.625" style="1" customWidth="1"/>
    <col min="12" max="12" width="11.625" style="1" customWidth="1"/>
    <col min="13" max="13" width="9.625" style="1" customWidth="1"/>
    <col min="14" max="14" width="11.625" style="1" customWidth="1"/>
    <col min="15" max="15" width="9" style="1" customWidth="1"/>
    <col min="16" max="16384" width="9" style="1"/>
  </cols>
  <sheetData>
    <row r="1" spans="1:16" ht="18" customHeight="1">
      <c r="A1" s="2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22.5" customHeight="1">
      <c r="A2" s="3" t="s">
        <v>44</v>
      </c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9" t="s">
        <v>10</v>
      </c>
    </row>
    <row r="4" spans="1:16">
      <c r="A4" s="1" t="s">
        <v>24</v>
      </c>
    </row>
    <row r="5" spans="1:16" ht="8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</row>
    <row r="6" spans="1:16" ht="21.75" customHeight="1">
      <c r="A6" s="77" t="s">
        <v>0</v>
      </c>
      <c r="B6" s="80" t="s">
        <v>3</v>
      </c>
      <c r="C6" s="66" t="s">
        <v>7</v>
      </c>
      <c r="D6" s="66"/>
      <c r="E6" s="66"/>
      <c r="F6" s="66"/>
      <c r="G6" s="66"/>
      <c r="H6" s="67"/>
      <c r="I6" s="142" t="s">
        <v>11</v>
      </c>
      <c r="J6" s="143"/>
      <c r="K6" s="143"/>
      <c r="L6" s="143"/>
      <c r="M6" s="143"/>
      <c r="N6" s="144"/>
      <c r="P6" s="12" t="s">
        <v>33</v>
      </c>
    </row>
    <row r="7" spans="1:16" ht="21.75" customHeight="1">
      <c r="A7" s="78"/>
      <c r="B7" s="81"/>
      <c r="C7" s="86" t="s">
        <v>1</v>
      </c>
      <c r="D7" s="86" t="s">
        <v>2</v>
      </c>
      <c r="E7" s="88" t="s">
        <v>38</v>
      </c>
      <c r="F7" s="88" t="s">
        <v>8</v>
      </c>
      <c r="G7" s="88" t="s">
        <v>6</v>
      </c>
      <c r="H7" s="90" t="s">
        <v>43</v>
      </c>
      <c r="I7" s="15" t="s">
        <v>20</v>
      </c>
      <c r="J7" s="16" t="s">
        <v>12</v>
      </c>
      <c r="K7" s="14" t="s">
        <v>13</v>
      </c>
      <c r="L7" s="63" t="s">
        <v>17</v>
      </c>
      <c r="M7" s="63" t="s">
        <v>35</v>
      </c>
      <c r="N7" s="145" t="s">
        <v>36</v>
      </c>
      <c r="P7" s="13" t="s">
        <v>42</v>
      </c>
    </row>
    <row r="8" spans="1:16" ht="44.25" customHeight="1">
      <c r="A8" s="79"/>
      <c r="B8" s="82"/>
      <c r="C8" s="87"/>
      <c r="D8" s="87"/>
      <c r="E8" s="89"/>
      <c r="F8" s="89"/>
      <c r="G8" s="89"/>
      <c r="H8" s="91"/>
      <c r="I8" s="15" t="s">
        <v>45</v>
      </c>
      <c r="J8" s="17" t="s">
        <v>14</v>
      </c>
      <c r="K8" s="18" t="s">
        <v>16</v>
      </c>
      <c r="L8" s="19" t="s">
        <v>34</v>
      </c>
      <c r="M8" s="64" t="s">
        <v>41</v>
      </c>
      <c r="N8" s="146"/>
    </row>
    <row r="9" spans="1:16" ht="21.75" customHeight="1">
      <c r="A9" s="94" t="s">
        <v>4</v>
      </c>
      <c r="B9" s="96">
        <v>1</v>
      </c>
      <c r="C9" s="20"/>
      <c r="D9" s="21"/>
      <c r="E9" s="22"/>
      <c r="F9" s="23"/>
      <c r="G9" s="24"/>
      <c r="H9" s="25"/>
      <c r="I9" s="26"/>
      <c r="J9" s="27"/>
      <c r="K9" s="28">
        <f>I9-J9</f>
        <v>0</v>
      </c>
      <c r="L9" s="29">
        <f>ROUNDDOWN(K9/5,-3)</f>
        <v>0</v>
      </c>
      <c r="M9" s="28">
        <f>IF(H9="町内",50000,40000)</f>
        <v>40000</v>
      </c>
      <c r="N9" s="69"/>
    </row>
    <row r="10" spans="1:16" ht="21.75" customHeight="1">
      <c r="A10" s="95"/>
      <c r="B10" s="97"/>
      <c r="C10" s="98" t="s">
        <v>25</v>
      </c>
      <c r="D10" s="98"/>
      <c r="E10" s="98"/>
      <c r="F10" s="98"/>
      <c r="G10" s="99"/>
      <c r="H10" s="68"/>
      <c r="I10" s="100" t="s">
        <v>9</v>
      </c>
      <c r="J10" s="101"/>
      <c r="K10" s="101"/>
      <c r="L10" s="101"/>
      <c r="M10" s="102"/>
      <c r="N10" s="31"/>
    </row>
    <row r="11" spans="1:16" ht="21.75" customHeight="1">
      <c r="A11" s="103" t="s">
        <v>18</v>
      </c>
      <c r="B11" s="96"/>
      <c r="C11" s="20"/>
      <c r="D11" s="21"/>
      <c r="E11" s="22"/>
      <c r="F11" s="23"/>
      <c r="G11" s="24"/>
      <c r="H11" s="25"/>
      <c r="I11" s="26"/>
      <c r="J11" s="32"/>
      <c r="K11" s="33">
        <f>I11-J11</f>
        <v>0</v>
      </c>
      <c r="L11" s="34">
        <f>ROUNDDOWN(K11/5,-3)</f>
        <v>0</v>
      </c>
      <c r="M11" s="28">
        <f>IF(H11="町内",15000,12000)</f>
        <v>12000</v>
      </c>
      <c r="N11" s="35"/>
    </row>
    <row r="12" spans="1:16" ht="21.75" customHeight="1">
      <c r="A12" s="104"/>
      <c r="B12" s="105"/>
      <c r="C12" s="106" t="s">
        <v>30</v>
      </c>
      <c r="D12" s="107"/>
      <c r="E12" s="107"/>
      <c r="F12" s="107"/>
      <c r="G12" s="107"/>
      <c r="H12" s="108"/>
      <c r="I12" s="100" t="s">
        <v>9</v>
      </c>
      <c r="J12" s="101"/>
      <c r="K12" s="101"/>
      <c r="L12" s="101"/>
      <c r="M12" s="102"/>
      <c r="N12" s="36"/>
    </row>
    <row r="13" spans="1:16" ht="21.75" customHeight="1">
      <c r="A13" s="103" t="s">
        <v>22</v>
      </c>
      <c r="B13" s="96"/>
      <c r="C13" s="20"/>
      <c r="D13" s="21"/>
      <c r="E13" s="22"/>
      <c r="F13" s="23"/>
      <c r="G13" s="24"/>
      <c r="H13" s="25"/>
      <c r="I13" s="26"/>
      <c r="J13" s="32"/>
      <c r="K13" s="33">
        <f>I13-J13</f>
        <v>0</v>
      </c>
      <c r="L13" s="34">
        <f>ROUNDDOWN(K13/5,-3)</f>
        <v>0</v>
      </c>
      <c r="M13" s="28">
        <f>IF(H13="町内",30000,25000)</f>
        <v>25000</v>
      </c>
      <c r="N13" s="35"/>
    </row>
    <row r="14" spans="1:16" ht="21.75" customHeight="1">
      <c r="A14" s="104"/>
      <c r="B14" s="105"/>
      <c r="C14" s="106" t="s">
        <v>31</v>
      </c>
      <c r="D14" s="107"/>
      <c r="E14" s="107"/>
      <c r="F14" s="107"/>
      <c r="G14" s="107"/>
      <c r="H14" s="108"/>
      <c r="I14" s="100" t="s">
        <v>9</v>
      </c>
      <c r="J14" s="101"/>
      <c r="K14" s="101"/>
      <c r="L14" s="101"/>
      <c r="M14" s="102"/>
      <c r="N14" s="36"/>
    </row>
    <row r="15" spans="1:16" ht="21.75" customHeight="1">
      <c r="A15" s="109" t="s">
        <v>19</v>
      </c>
      <c r="B15" s="112">
        <v>3</v>
      </c>
      <c r="C15" s="37"/>
      <c r="D15" s="21"/>
      <c r="E15" s="115"/>
      <c r="F15" s="38"/>
      <c r="G15" s="39"/>
      <c r="H15" s="25"/>
      <c r="I15" s="40"/>
      <c r="J15" s="27"/>
      <c r="K15" s="41">
        <f>I15-J15</f>
        <v>0</v>
      </c>
      <c r="L15" s="29">
        <f>ROUNDDOWN(K15/5,-3)</f>
        <v>0</v>
      </c>
      <c r="M15" s="33">
        <f>IF(H15="町内",5000,4000)</f>
        <v>4000</v>
      </c>
      <c r="N15" s="69"/>
    </row>
    <row r="16" spans="1:16" ht="21.75" customHeight="1">
      <c r="A16" s="110"/>
      <c r="B16" s="113"/>
      <c r="C16" s="43"/>
      <c r="D16" s="44"/>
      <c r="E16" s="116"/>
      <c r="F16" s="45"/>
      <c r="G16" s="46"/>
      <c r="H16" s="47"/>
      <c r="I16" s="48"/>
      <c r="J16" s="49"/>
      <c r="K16" s="50">
        <f>I16-J16</f>
        <v>0</v>
      </c>
      <c r="L16" s="51">
        <f>ROUNDDOWN(K16/5,-3)</f>
        <v>0</v>
      </c>
      <c r="M16" s="50">
        <f t="shared" ref="M16:M19" si="0">IF(H16="町内",5000,4000)</f>
        <v>4000</v>
      </c>
      <c r="N16" s="69"/>
    </row>
    <row r="17" spans="1:14" ht="21.75" customHeight="1">
      <c r="A17" s="110"/>
      <c r="B17" s="113"/>
      <c r="C17" s="52"/>
      <c r="D17" s="44"/>
      <c r="E17" s="116"/>
      <c r="F17" s="45"/>
      <c r="G17" s="46"/>
      <c r="H17" s="47"/>
      <c r="I17" s="48"/>
      <c r="J17" s="49"/>
      <c r="K17" s="50">
        <f>I17-J17</f>
        <v>0</v>
      </c>
      <c r="L17" s="51">
        <f>ROUNDDOWN(K17/5,-3)</f>
        <v>0</v>
      </c>
      <c r="M17" s="41">
        <f t="shared" si="0"/>
        <v>4000</v>
      </c>
      <c r="N17" s="69"/>
    </row>
    <row r="18" spans="1:14" ht="21.75" customHeight="1">
      <c r="A18" s="110"/>
      <c r="B18" s="113"/>
      <c r="C18" s="52"/>
      <c r="D18" s="53"/>
      <c r="E18" s="116"/>
      <c r="F18" s="45"/>
      <c r="G18" s="46"/>
      <c r="H18" s="47"/>
      <c r="I18" s="48"/>
      <c r="J18" s="49"/>
      <c r="K18" s="50">
        <f>I18-J18</f>
        <v>0</v>
      </c>
      <c r="L18" s="51">
        <f>ROUNDDOWN(K18/5,-3)</f>
        <v>0</v>
      </c>
      <c r="M18" s="41">
        <f>IF(H18="町内",5000,4000)</f>
        <v>4000</v>
      </c>
      <c r="N18" s="69"/>
    </row>
    <row r="19" spans="1:14" ht="21.75" customHeight="1">
      <c r="A19" s="110"/>
      <c r="B19" s="113"/>
      <c r="C19" s="43"/>
      <c r="D19" s="54"/>
      <c r="E19" s="117"/>
      <c r="F19" s="55"/>
      <c r="G19" s="56"/>
      <c r="H19" s="57"/>
      <c r="I19" s="48"/>
      <c r="J19" s="49"/>
      <c r="K19" s="50">
        <f>I19-J19</f>
        <v>0</v>
      </c>
      <c r="L19" s="51">
        <f>ROUNDDOWN(K19/5,-3)</f>
        <v>0</v>
      </c>
      <c r="M19" s="41">
        <f t="shared" si="0"/>
        <v>4000</v>
      </c>
      <c r="N19" s="69"/>
    </row>
    <row r="20" spans="1:14" ht="21.75" customHeight="1">
      <c r="A20" s="111"/>
      <c r="B20" s="114"/>
      <c r="C20" s="118" t="s">
        <v>32</v>
      </c>
      <c r="D20" s="119"/>
      <c r="E20" s="119"/>
      <c r="F20" s="119"/>
      <c r="G20" s="119"/>
      <c r="H20" s="120"/>
      <c r="I20" s="100" t="s">
        <v>9</v>
      </c>
      <c r="J20" s="101"/>
      <c r="K20" s="101"/>
      <c r="L20" s="101"/>
      <c r="M20" s="102"/>
      <c r="N20" s="36"/>
    </row>
    <row r="21" spans="1:14" ht="21.75" customHeight="1">
      <c r="A21" s="122" t="s">
        <v>5</v>
      </c>
      <c r="B21" s="125">
        <f>SUM(B9:B15)</f>
        <v>4</v>
      </c>
      <c r="C21" s="128"/>
      <c r="D21" s="129"/>
      <c r="E21" s="129"/>
      <c r="F21" s="129"/>
      <c r="G21" s="129"/>
      <c r="H21" s="129"/>
      <c r="I21" s="134" t="s">
        <v>28</v>
      </c>
      <c r="J21" s="135"/>
      <c r="K21" s="135"/>
      <c r="L21" s="135"/>
      <c r="M21" s="65" t="s">
        <v>27</v>
      </c>
      <c r="N21" s="58"/>
    </row>
    <row r="22" spans="1:14" ht="21.75" customHeight="1" thickBot="1">
      <c r="A22" s="123"/>
      <c r="B22" s="126"/>
      <c r="C22" s="130"/>
      <c r="D22" s="131"/>
      <c r="E22" s="131"/>
      <c r="F22" s="131"/>
      <c r="G22" s="131"/>
      <c r="H22" s="131"/>
      <c r="I22" s="136" t="s">
        <v>26</v>
      </c>
      <c r="J22" s="137"/>
      <c r="K22" s="137"/>
      <c r="L22" s="138"/>
      <c r="M22" s="62"/>
      <c r="N22" s="59"/>
    </row>
    <row r="23" spans="1:14" ht="21.75" customHeight="1" thickBot="1">
      <c r="A23" s="124"/>
      <c r="B23" s="127"/>
      <c r="C23" s="132"/>
      <c r="D23" s="133"/>
      <c r="E23" s="133"/>
      <c r="F23" s="133"/>
      <c r="G23" s="133"/>
      <c r="H23" s="133"/>
      <c r="I23" s="139" t="s">
        <v>29</v>
      </c>
      <c r="J23" s="140"/>
      <c r="K23" s="140"/>
      <c r="L23" s="141"/>
      <c r="M23" s="60" t="s">
        <v>39</v>
      </c>
      <c r="N23" s="61">
        <f>IF(+N21&lt;50000,N21,50000)</f>
        <v>0</v>
      </c>
    </row>
    <row r="24" spans="1:14" ht="24.75" customHeight="1">
      <c r="A24" s="4"/>
      <c r="B24" s="6"/>
      <c r="C24" s="10"/>
      <c r="D24" s="10"/>
      <c r="E24" s="121" t="s">
        <v>40</v>
      </c>
      <c r="F24" s="121"/>
      <c r="G24" s="121"/>
      <c r="H24" s="121"/>
      <c r="I24" s="121"/>
      <c r="J24" s="121"/>
      <c r="K24" s="121"/>
      <c r="L24" s="121"/>
      <c r="M24" s="121"/>
      <c r="N24" s="8"/>
    </row>
  </sheetData>
  <mergeCells count="34">
    <mergeCell ref="E24:M24"/>
    <mergeCell ref="A21:A23"/>
    <mergeCell ref="B21:B23"/>
    <mergeCell ref="C21:H23"/>
    <mergeCell ref="I21:L21"/>
    <mergeCell ref="I22:L22"/>
    <mergeCell ref="I23:L23"/>
    <mergeCell ref="A13:A14"/>
    <mergeCell ref="B13:B14"/>
    <mergeCell ref="C14:H14"/>
    <mergeCell ref="I14:M14"/>
    <mergeCell ref="A15:A20"/>
    <mergeCell ref="B15:B20"/>
    <mergeCell ref="E15:E19"/>
    <mergeCell ref="C20:H20"/>
    <mergeCell ref="I20:M20"/>
    <mergeCell ref="A9:A10"/>
    <mergeCell ref="B9:B10"/>
    <mergeCell ref="C10:G10"/>
    <mergeCell ref="I10:M10"/>
    <mergeCell ref="A11:A12"/>
    <mergeCell ref="B11:B12"/>
    <mergeCell ref="C12:H12"/>
    <mergeCell ref="I12:M12"/>
    <mergeCell ref="A6:A8"/>
    <mergeCell ref="B6:B8"/>
    <mergeCell ref="I6:N6"/>
    <mergeCell ref="C7:C8"/>
    <mergeCell ref="D7:D8"/>
    <mergeCell ref="E7:E8"/>
    <mergeCell ref="F7:F8"/>
    <mergeCell ref="G7:G8"/>
    <mergeCell ref="H7:H8"/>
    <mergeCell ref="N7:N8"/>
  </mergeCells>
  <phoneticPr fontId="14"/>
  <dataValidations count="1">
    <dataValidation type="list" allowBlank="1" showInputMessage="1" showErrorMessage="1" sqref="H9 H15:H19 H11 H13" xr:uid="{A99093D1-7E8D-4C6B-B438-3C20653FC91F}">
      <formula1>$P$6:$P$7</formula1>
    </dataValidation>
  </dataValidations>
  <pageMargins left="0.27559055118110237" right="0.23622047244094491" top="0.74803149606299213" bottom="0.74803149606299213" header="0.31496062992125984" footer="0.31496062992125984"/>
  <pageSetup paperSize="9" fitToHeight="0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3394-D58B-4891-B4EB-327AB6EEFA60}">
  <sheetPr>
    <tabColor rgb="FFFF0000"/>
  </sheetPr>
  <dimension ref="A1:P24"/>
  <sheetViews>
    <sheetView workbookViewId="0">
      <selection activeCell="S12" sqref="S12"/>
    </sheetView>
  </sheetViews>
  <sheetFormatPr defaultRowHeight="13.5"/>
  <cols>
    <col min="1" max="1" width="12.125" style="1" customWidth="1"/>
    <col min="2" max="2" width="4.625" style="1" customWidth="1"/>
    <col min="3" max="3" width="10.625" style="1" customWidth="1"/>
    <col min="4" max="4" width="18.125" style="1" customWidth="1"/>
    <col min="5" max="7" width="9.125" style="1" customWidth="1"/>
    <col min="8" max="8" width="7.625" style="1" customWidth="1"/>
    <col min="9" max="11" width="10.625" style="1" customWidth="1"/>
    <col min="12" max="12" width="11.625" style="1" customWidth="1"/>
    <col min="13" max="13" width="9.625" style="1" customWidth="1"/>
    <col min="14" max="14" width="11.625" style="1" customWidth="1"/>
    <col min="15" max="15" width="9" style="1" customWidth="1"/>
    <col min="16" max="16384" width="9" style="1"/>
  </cols>
  <sheetData>
    <row r="1" spans="1:16" ht="18" customHeight="1">
      <c r="A1" s="2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22.5" customHeight="1">
      <c r="A2" s="3" t="s">
        <v>23</v>
      </c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9" t="s">
        <v>10</v>
      </c>
    </row>
    <row r="4" spans="1:16">
      <c r="A4" s="1" t="s">
        <v>24</v>
      </c>
    </row>
    <row r="5" spans="1:16" ht="8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</row>
    <row r="6" spans="1:16" ht="21.75" customHeight="1">
      <c r="A6" s="77" t="s">
        <v>0</v>
      </c>
      <c r="B6" s="80" t="s">
        <v>3</v>
      </c>
      <c r="C6" s="66" t="s">
        <v>7</v>
      </c>
      <c r="D6" s="66"/>
      <c r="E6" s="66"/>
      <c r="F6" s="66"/>
      <c r="G6" s="66"/>
      <c r="H6" s="67"/>
      <c r="I6" s="142" t="s">
        <v>11</v>
      </c>
      <c r="J6" s="143"/>
      <c r="K6" s="143"/>
      <c r="L6" s="143"/>
      <c r="M6" s="143"/>
      <c r="N6" s="144"/>
      <c r="P6" s="12" t="s">
        <v>33</v>
      </c>
    </row>
    <row r="7" spans="1:16" ht="21.75" customHeight="1">
      <c r="A7" s="78"/>
      <c r="B7" s="81"/>
      <c r="C7" s="86" t="s">
        <v>1</v>
      </c>
      <c r="D7" s="86" t="s">
        <v>2</v>
      </c>
      <c r="E7" s="88" t="s">
        <v>38</v>
      </c>
      <c r="F7" s="88" t="s">
        <v>8</v>
      </c>
      <c r="G7" s="88" t="s">
        <v>6</v>
      </c>
      <c r="H7" s="90" t="s">
        <v>43</v>
      </c>
      <c r="I7" s="15" t="s">
        <v>20</v>
      </c>
      <c r="J7" s="16" t="s">
        <v>12</v>
      </c>
      <c r="K7" s="14" t="s">
        <v>13</v>
      </c>
      <c r="L7" s="63" t="s">
        <v>17</v>
      </c>
      <c r="M7" s="63" t="s">
        <v>35</v>
      </c>
      <c r="N7" s="145" t="s">
        <v>36</v>
      </c>
      <c r="P7" s="13" t="s">
        <v>42</v>
      </c>
    </row>
    <row r="8" spans="1:16" ht="44.25" customHeight="1">
      <c r="A8" s="79"/>
      <c r="B8" s="82"/>
      <c r="C8" s="87"/>
      <c r="D8" s="87"/>
      <c r="E8" s="89"/>
      <c r="F8" s="89"/>
      <c r="G8" s="89"/>
      <c r="H8" s="91"/>
      <c r="I8" s="71" t="s">
        <v>45</v>
      </c>
      <c r="J8" s="17" t="s">
        <v>14</v>
      </c>
      <c r="K8" s="18" t="s">
        <v>16</v>
      </c>
      <c r="L8" s="19" t="s">
        <v>34</v>
      </c>
      <c r="M8" s="64" t="s">
        <v>41</v>
      </c>
      <c r="N8" s="146"/>
    </row>
    <row r="9" spans="1:16" ht="21.75" customHeight="1">
      <c r="A9" s="94" t="s">
        <v>4</v>
      </c>
      <c r="B9" s="96">
        <v>1</v>
      </c>
      <c r="C9" s="20" t="s">
        <v>21</v>
      </c>
      <c r="D9" s="21" t="s">
        <v>37</v>
      </c>
      <c r="E9" s="22">
        <v>105</v>
      </c>
      <c r="F9" s="23">
        <v>46054</v>
      </c>
      <c r="G9" s="24">
        <v>46061</v>
      </c>
      <c r="H9" s="25" t="s">
        <v>33</v>
      </c>
      <c r="I9" s="26">
        <v>260000</v>
      </c>
      <c r="J9" s="27">
        <v>0</v>
      </c>
      <c r="K9" s="28">
        <f>I9-J9</f>
        <v>260000</v>
      </c>
      <c r="L9" s="29">
        <f>ROUNDDOWN(K9/5,-3)</f>
        <v>52000</v>
      </c>
      <c r="M9" s="28">
        <f>IF(H9="町内",50000,40000)</f>
        <v>50000</v>
      </c>
      <c r="N9" s="30">
        <f>IF(L9&lt;M9,L9,M9)</f>
        <v>50000</v>
      </c>
    </row>
    <row r="10" spans="1:16" ht="21.75" customHeight="1">
      <c r="A10" s="95"/>
      <c r="B10" s="97"/>
      <c r="C10" s="147" t="s">
        <v>25</v>
      </c>
      <c r="D10" s="147"/>
      <c r="E10" s="147"/>
      <c r="F10" s="147"/>
      <c r="G10" s="148"/>
      <c r="H10" s="11"/>
      <c r="I10" s="100" t="s">
        <v>9</v>
      </c>
      <c r="J10" s="101"/>
      <c r="K10" s="101"/>
      <c r="L10" s="101"/>
      <c r="M10" s="102"/>
      <c r="N10" s="31">
        <f>N9</f>
        <v>50000</v>
      </c>
    </row>
    <row r="11" spans="1:16" ht="21.75" customHeight="1">
      <c r="A11" s="103" t="s">
        <v>18</v>
      </c>
      <c r="B11" s="96"/>
      <c r="C11" s="20"/>
      <c r="D11" s="21"/>
      <c r="E11" s="22"/>
      <c r="F11" s="23"/>
      <c r="G11" s="24"/>
      <c r="H11" s="25" t="s">
        <v>42</v>
      </c>
      <c r="I11" s="26"/>
      <c r="J11" s="32"/>
      <c r="K11" s="33">
        <f>I11-J11</f>
        <v>0</v>
      </c>
      <c r="L11" s="34">
        <f>ROUNDDOWN(K11/5,-3)</f>
        <v>0</v>
      </c>
      <c r="M11" s="28">
        <f>IF(H11="町内",15000,12000)</f>
        <v>12000</v>
      </c>
      <c r="N11" s="35">
        <f>IF(L11&lt;M11,L11,M11)</f>
        <v>0</v>
      </c>
    </row>
    <row r="12" spans="1:16" ht="21.75" customHeight="1">
      <c r="A12" s="104"/>
      <c r="B12" s="105"/>
      <c r="C12" s="106" t="s">
        <v>30</v>
      </c>
      <c r="D12" s="107"/>
      <c r="E12" s="107"/>
      <c r="F12" s="107"/>
      <c r="G12" s="107"/>
      <c r="H12" s="108"/>
      <c r="I12" s="100" t="s">
        <v>9</v>
      </c>
      <c r="J12" s="101"/>
      <c r="K12" s="101"/>
      <c r="L12" s="101"/>
      <c r="M12" s="102"/>
      <c r="N12" s="36">
        <f>N11</f>
        <v>0</v>
      </c>
    </row>
    <row r="13" spans="1:16" ht="21.75" customHeight="1">
      <c r="A13" s="103" t="s">
        <v>22</v>
      </c>
      <c r="B13" s="96"/>
      <c r="C13" s="20"/>
      <c r="D13" s="21"/>
      <c r="E13" s="22"/>
      <c r="F13" s="23"/>
      <c r="G13" s="24"/>
      <c r="H13" s="25" t="s">
        <v>42</v>
      </c>
      <c r="I13" s="26"/>
      <c r="J13" s="32"/>
      <c r="K13" s="33">
        <f>I13-J13</f>
        <v>0</v>
      </c>
      <c r="L13" s="34">
        <f>ROUNDDOWN(K13/5,-3)</f>
        <v>0</v>
      </c>
      <c r="M13" s="28">
        <f>IF(H13="町内",30000,25000)</f>
        <v>25000</v>
      </c>
      <c r="N13" s="35">
        <f>IF(L13&lt;M13,L13,M13)</f>
        <v>0</v>
      </c>
    </row>
    <row r="14" spans="1:16" ht="21.75" customHeight="1">
      <c r="A14" s="104"/>
      <c r="B14" s="105"/>
      <c r="C14" s="106" t="s">
        <v>31</v>
      </c>
      <c r="D14" s="107"/>
      <c r="E14" s="107"/>
      <c r="F14" s="107"/>
      <c r="G14" s="107"/>
      <c r="H14" s="108"/>
      <c r="I14" s="100" t="s">
        <v>9</v>
      </c>
      <c r="J14" s="101"/>
      <c r="K14" s="101"/>
      <c r="L14" s="101"/>
      <c r="M14" s="102"/>
      <c r="N14" s="36">
        <f>N13</f>
        <v>0</v>
      </c>
    </row>
    <row r="15" spans="1:16" ht="21.75" customHeight="1">
      <c r="A15" s="109" t="s">
        <v>19</v>
      </c>
      <c r="B15" s="112">
        <v>3</v>
      </c>
      <c r="C15" s="37" t="s">
        <v>15</v>
      </c>
      <c r="D15" s="21" t="s">
        <v>37</v>
      </c>
      <c r="E15" s="115"/>
      <c r="F15" s="38">
        <v>46054</v>
      </c>
      <c r="G15" s="39">
        <v>46058</v>
      </c>
      <c r="H15" s="25" t="s">
        <v>33</v>
      </c>
      <c r="I15" s="40">
        <v>5500</v>
      </c>
      <c r="J15" s="27">
        <v>0</v>
      </c>
      <c r="K15" s="41">
        <f>I15-J15</f>
        <v>5500</v>
      </c>
      <c r="L15" s="29">
        <f>ROUNDDOWN(K15/5,-3)</f>
        <v>1000</v>
      </c>
      <c r="M15" s="33">
        <f>IF(H15="町内",5000,4000)</f>
        <v>5000</v>
      </c>
      <c r="N15" s="42">
        <f>IF(L15&lt;M15,L15,M15)</f>
        <v>1000</v>
      </c>
    </row>
    <row r="16" spans="1:16" ht="21.75" customHeight="1">
      <c r="A16" s="110"/>
      <c r="B16" s="113"/>
      <c r="C16" s="43" t="s">
        <v>15</v>
      </c>
      <c r="D16" s="44" t="s">
        <v>37</v>
      </c>
      <c r="E16" s="116"/>
      <c r="F16" s="45">
        <v>46054</v>
      </c>
      <c r="G16" s="46">
        <v>46058</v>
      </c>
      <c r="H16" s="47" t="s">
        <v>33</v>
      </c>
      <c r="I16" s="48">
        <v>17500</v>
      </c>
      <c r="J16" s="49">
        <v>0</v>
      </c>
      <c r="K16" s="50">
        <f>I16-J16</f>
        <v>17500</v>
      </c>
      <c r="L16" s="51">
        <f>ROUNDDOWN(K16/5,-3)</f>
        <v>3000</v>
      </c>
      <c r="M16" s="50">
        <f t="shared" ref="M16:M19" si="0">IF(H16="町内",5000,4000)</f>
        <v>5000</v>
      </c>
      <c r="N16" s="42">
        <f t="shared" ref="N16:N19" si="1">IF(L16&lt;M16,L16,M16)</f>
        <v>3000</v>
      </c>
    </row>
    <row r="17" spans="1:14" ht="21.75" customHeight="1">
      <c r="A17" s="110"/>
      <c r="B17" s="113"/>
      <c r="C17" s="52" t="s">
        <v>15</v>
      </c>
      <c r="D17" s="44" t="s">
        <v>37</v>
      </c>
      <c r="E17" s="116"/>
      <c r="F17" s="45">
        <v>46054</v>
      </c>
      <c r="G17" s="46">
        <v>46058</v>
      </c>
      <c r="H17" s="47" t="s">
        <v>42</v>
      </c>
      <c r="I17" s="48">
        <v>30000</v>
      </c>
      <c r="J17" s="49">
        <v>0</v>
      </c>
      <c r="K17" s="50">
        <f>I17-J17</f>
        <v>30000</v>
      </c>
      <c r="L17" s="51">
        <f>ROUNDDOWN(K17/5,-3)</f>
        <v>6000</v>
      </c>
      <c r="M17" s="41">
        <f t="shared" si="0"/>
        <v>4000</v>
      </c>
      <c r="N17" s="42">
        <f t="shared" si="1"/>
        <v>4000</v>
      </c>
    </row>
    <row r="18" spans="1:14" ht="21.75" customHeight="1">
      <c r="A18" s="110"/>
      <c r="B18" s="113"/>
      <c r="C18" s="52"/>
      <c r="D18" s="53"/>
      <c r="E18" s="116"/>
      <c r="F18" s="45"/>
      <c r="G18" s="46"/>
      <c r="H18" s="47"/>
      <c r="I18" s="48"/>
      <c r="J18" s="49"/>
      <c r="K18" s="50">
        <f>I18-J18</f>
        <v>0</v>
      </c>
      <c r="L18" s="51">
        <f>ROUNDDOWN(K18/5,-3)</f>
        <v>0</v>
      </c>
      <c r="M18" s="41">
        <f>IF(H18="町内",5000,4000)</f>
        <v>4000</v>
      </c>
      <c r="N18" s="42">
        <f t="shared" si="1"/>
        <v>0</v>
      </c>
    </row>
    <row r="19" spans="1:14" ht="21.75" customHeight="1">
      <c r="A19" s="110"/>
      <c r="B19" s="113"/>
      <c r="C19" s="43"/>
      <c r="D19" s="54"/>
      <c r="E19" s="117"/>
      <c r="F19" s="55"/>
      <c r="G19" s="56"/>
      <c r="H19" s="57"/>
      <c r="I19" s="48"/>
      <c r="J19" s="49"/>
      <c r="K19" s="50">
        <f>I19-J19</f>
        <v>0</v>
      </c>
      <c r="L19" s="51">
        <f>ROUNDDOWN(K19/5,-3)</f>
        <v>0</v>
      </c>
      <c r="M19" s="41">
        <f t="shared" si="0"/>
        <v>4000</v>
      </c>
      <c r="N19" s="42">
        <f t="shared" si="1"/>
        <v>0</v>
      </c>
    </row>
    <row r="20" spans="1:14" ht="21.75" customHeight="1">
      <c r="A20" s="111"/>
      <c r="B20" s="114"/>
      <c r="C20" s="149" t="s">
        <v>32</v>
      </c>
      <c r="D20" s="150"/>
      <c r="E20" s="150"/>
      <c r="F20" s="150"/>
      <c r="G20" s="150"/>
      <c r="H20" s="151"/>
      <c r="I20" s="100" t="s">
        <v>9</v>
      </c>
      <c r="J20" s="101"/>
      <c r="K20" s="101"/>
      <c r="L20" s="101"/>
      <c r="M20" s="102"/>
      <c r="N20" s="36">
        <f>SUM(N15:N19)</f>
        <v>8000</v>
      </c>
    </row>
    <row r="21" spans="1:14" ht="21.75" customHeight="1">
      <c r="A21" s="122" t="s">
        <v>5</v>
      </c>
      <c r="B21" s="125">
        <f>SUM(B9:B15)</f>
        <v>4</v>
      </c>
      <c r="C21" s="128"/>
      <c r="D21" s="129"/>
      <c r="E21" s="129"/>
      <c r="F21" s="129"/>
      <c r="G21" s="129"/>
      <c r="H21" s="129"/>
      <c r="I21" s="134" t="s">
        <v>28</v>
      </c>
      <c r="J21" s="135"/>
      <c r="K21" s="135"/>
      <c r="L21" s="135"/>
      <c r="M21" s="65" t="s">
        <v>27</v>
      </c>
      <c r="N21" s="58">
        <f>N10+N14+N12+N20</f>
        <v>58000</v>
      </c>
    </row>
    <row r="22" spans="1:14" ht="21.75" customHeight="1" thickBot="1">
      <c r="A22" s="123"/>
      <c r="B22" s="126"/>
      <c r="C22" s="130"/>
      <c r="D22" s="131"/>
      <c r="E22" s="131"/>
      <c r="F22" s="131"/>
      <c r="G22" s="131"/>
      <c r="H22" s="131"/>
      <c r="I22" s="136" t="s">
        <v>26</v>
      </c>
      <c r="J22" s="137"/>
      <c r="K22" s="137"/>
      <c r="L22" s="138"/>
      <c r="M22" s="62"/>
      <c r="N22" s="59">
        <v>50000</v>
      </c>
    </row>
    <row r="23" spans="1:14" ht="21.75" customHeight="1" thickBot="1">
      <c r="A23" s="124"/>
      <c r="B23" s="127"/>
      <c r="C23" s="132"/>
      <c r="D23" s="133"/>
      <c r="E23" s="133"/>
      <c r="F23" s="133"/>
      <c r="G23" s="133"/>
      <c r="H23" s="133"/>
      <c r="I23" s="139" t="s">
        <v>29</v>
      </c>
      <c r="J23" s="140"/>
      <c r="K23" s="140"/>
      <c r="L23" s="141"/>
      <c r="M23" s="60" t="s">
        <v>39</v>
      </c>
      <c r="N23" s="61">
        <f>IF(+N21&lt;50000,N21,50000)</f>
        <v>50000</v>
      </c>
    </row>
    <row r="24" spans="1:14" ht="24.75" customHeight="1">
      <c r="A24" s="4"/>
      <c r="B24" s="6"/>
      <c r="C24" s="10"/>
      <c r="D24" s="10"/>
      <c r="E24" s="121" t="s">
        <v>40</v>
      </c>
      <c r="F24" s="121"/>
      <c r="G24" s="121"/>
      <c r="H24" s="121"/>
      <c r="I24" s="121"/>
      <c r="J24" s="121"/>
      <c r="K24" s="121"/>
      <c r="L24" s="121"/>
      <c r="M24" s="121"/>
      <c r="N24" s="8"/>
    </row>
  </sheetData>
  <mergeCells count="34">
    <mergeCell ref="E24:M24"/>
    <mergeCell ref="H7:H8"/>
    <mergeCell ref="C12:H12"/>
    <mergeCell ref="C14:H14"/>
    <mergeCell ref="C20:H20"/>
    <mergeCell ref="I10:M10"/>
    <mergeCell ref="I12:M12"/>
    <mergeCell ref="I14:M14"/>
    <mergeCell ref="I20:M20"/>
    <mergeCell ref="I21:L21"/>
    <mergeCell ref="A21:A23"/>
    <mergeCell ref="B21:B23"/>
    <mergeCell ref="I22:L22"/>
    <mergeCell ref="I23:L23"/>
    <mergeCell ref="C21:H23"/>
    <mergeCell ref="A13:A14"/>
    <mergeCell ref="B13:B14"/>
    <mergeCell ref="A15:A20"/>
    <mergeCell ref="B15:B20"/>
    <mergeCell ref="E15:E19"/>
    <mergeCell ref="A9:A10"/>
    <mergeCell ref="B9:B10"/>
    <mergeCell ref="C10:G10"/>
    <mergeCell ref="A11:A12"/>
    <mergeCell ref="B11:B12"/>
    <mergeCell ref="A6:A8"/>
    <mergeCell ref="B6:B8"/>
    <mergeCell ref="I6:N6"/>
    <mergeCell ref="C7:C8"/>
    <mergeCell ref="D7:D8"/>
    <mergeCell ref="E7:E8"/>
    <mergeCell ref="F7:F8"/>
    <mergeCell ref="G7:G8"/>
    <mergeCell ref="N7:N8"/>
  </mergeCells>
  <phoneticPr fontId="14"/>
  <dataValidations count="1">
    <dataValidation type="list" allowBlank="1" showInputMessage="1" showErrorMessage="1" sqref="H9 H15:H19 H11 H13" xr:uid="{A0CACF91-F6F2-4B0A-8726-2BA2EC33E277}">
      <formula1>$P$6:$P$7</formula1>
    </dataValidation>
  </dataValidations>
  <pageMargins left="0.27559055118110237" right="0.23622047244094491" top="0.74803149606299213" bottom="0.74803149606299213" header="0.31496062992125984" footer="0.31496062992125984"/>
  <pageSetup paperSize="9" fitToHeight="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手書き用</vt:lpstr>
      <vt:lpstr>様式第２号</vt:lpstr>
      <vt:lpstr>記入例</vt:lpstr>
      <vt:lpstr>記入例!Print_Area</vt:lpstr>
      <vt:lpstr>手書き用!Print_Area</vt:lpstr>
      <vt:lpstr>様式第２号!Print_Area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inf04-u20</dc:creator>
  <cp:lastModifiedBy>宮川 紳</cp:lastModifiedBy>
  <cp:lastPrinted>2026-01-20T07:22:55Z</cp:lastPrinted>
  <dcterms:created xsi:type="dcterms:W3CDTF">2022-10-16T23:20:34Z</dcterms:created>
  <dcterms:modified xsi:type="dcterms:W3CDTF">2026-01-20T07:23:03Z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2025-01-26T02:35:38Z</vt:filetime>
  </property>
</Properties>
</file>